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20" windowWidth="14940" windowHeight="9225" activeTab="3"/>
  </bookViews>
  <sheets>
    <sheet name="Rekapitulace" sheetId="1" r:id="rId1"/>
    <sheet name="SO 000" sheetId="2" r:id="rId2"/>
    <sheet name="SO 101" sheetId="3" r:id="rId3"/>
    <sheet name="SO 330" sheetId="4" r:id="rId4"/>
  </sheets>
  <calcPr calcId="145621"/>
</workbook>
</file>

<file path=xl/calcChain.xml><?xml version="1.0" encoding="utf-8"?>
<calcChain xmlns="http://schemas.openxmlformats.org/spreadsheetml/2006/main">
  <c r="I9" i="2" l="1"/>
  <c r="O9" i="2" s="1"/>
  <c r="I13" i="2"/>
  <c r="O13" i="2" s="1"/>
  <c r="I17" i="2"/>
  <c r="O17" i="2" s="1"/>
  <c r="I21" i="2"/>
  <c r="O21" i="2" s="1"/>
  <c r="I25" i="2"/>
  <c r="O25" i="2" s="1"/>
  <c r="I29" i="2"/>
  <c r="O29" i="2" s="1"/>
  <c r="I34" i="2"/>
  <c r="O34" i="2" s="1"/>
  <c r="R33" i="2" s="1"/>
  <c r="O33" i="2" s="1"/>
  <c r="I39" i="2"/>
  <c r="O39" i="2" s="1"/>
  <c r="R38" i="2" s="1"/>
  <c r="O38" i="2" s="1"/>
  <c r="I9" i="3"/>
  <c r="O9" i="3" s="1"/>
  <c r="I13" i="3"/>
  <c r="O13" i="3" s="1"/>
  <c r="I17" i="3"/>
  <c r="O17" i="3" s="1"/>
  <c r="I21" i="3"/>
  <c r="O21" i="3" s="1"/>
  <c r="I25" i="3"/>
  <c r="O25" i="3" s="1"/>
  <c r="I30" i="3"/>
  <c r="O30" i="3" s="1"/>
  <c r="I34" i="3"/>
  <c r="O34" i="3" s="1"/>
  <c r="I38" i="3"/>
  <c r="O38" i="3" s="1"/>
  <c r="I42" i="3"/>
  <c r="O42" i="3" s="1"/>
  <c r="I46" i="3"/>
  <c r="O46" i="3" s="1"/>
  <c r="I50" i="3"/>
  <c r="O50" i="3" s="1"/>
  <c r="I54" i="3"/>
  <c r="O54" i="3" s="1"/>
  <c r="I58" i="3"/>
  <c r="O58" i="3" s="1"/>
  <c r="I62" i="3"/>
  <c r="O62" i="3" s="1"/>
  <c r="I66" i="3"/>
  <c r="O66" i="3" s="1"/>
  <c r="I70" i="3"/>
  <c r="O70" i="3" s="1"/>
  <c r="I74" i="3"/>
  <c r="O74" i="3" s="1"/>
  <c r="I78" i="3"/>
  <c r="O78" i="3" s="1"/>
  <c r="I82" i="3"/>
  <c r="O82" i="3" s="1"/>
  <c r="I86" i="3"/>
  <c r="O86" i="3" s="1"/>
  <c r="I90" i="3"/>
  <c r="O90" i="3" s="1"/>
  <c r="I94" i="3"/>
  <c r="O94" i="3" s="1"/>
  <c r="I98" i="3"/>
  <c r="O98" i="3" s="1"/>
  <c r="I103" i="3"/>
  <c r="O103" i="3" s="1"/>
  <c r="I107" i="3"/>
  <c r="O107" i="3" s="1"/>
  <c r="I111" i="3"/>
  <c r="O111" i="3" s="1"/>
  <c r="I116" i="3"/>
  <c r="O116" i="3" s="1"/>
  <c r="I120" i="3"/>
  <c r="O120" i="3" s="1"/>
  <c r="I124" i="3"/>
  <c r="O124" i="3" s="1"/>
  <c r="I128" i="3"/>
  <c r="O128" i="3" s="1"/>
  <c r="I132" i="3"/>
  <c r="O132" i="3" s="1"/>
  <c r="I136" i="3"/>
  <c r="O136" i="3" s="1"/>
  <c r="I140" i="3"/>
  <c r="O140" i="3" s="1"/>
  <c r="I144" i="3"/>
  <c r="O144" i="3" s="1"/>
  <c r="I148" i="3"/>
  <c r="O148" i="3" s="1"/>
  <c r="I153" i="3"/>
  <c r="O153" i="3" s="1"/>
  <c r="I157" i="3"/>
  <c r="O157" i="3" s="1"/>
  <c r="I161" i="3"/>
  <c r="O161" i="3" s="1"/>
  <c r="I165" i="3"/>
  <c r="O165" i="3" s="1"/>
  <c r="I169" i="3"/>
  <c r="O169" i="3" s="1"/>
  <c r="I173" i="3"/>
  <c r="O173" i="3" s="1"/>
  <c r="I9" i="4"/>
  <c r="O9" i="4" s="1"/>
  <c r="R8" i="4" s="1"/>
  <c r="O8" i="4" s="1"/>
  <c r="I14" i="4"/>
  <c r="O14" i="4" s="1"/>
  <c r="I18" i="4"/>
  <c r="O18" i="4" s="1"/>
  <c r="I22" i="4"/>
  <c r="O22" i="4" s="1"/>
  <c r="I26" i="4"/>
  <c r="O26" i="4" s="1"/>
  <c r="I30" i="4"/>
  <c r="O30" i="4" s="1"/>
  <c r="I34" i="4"/>
  <c r="O34" i="4" s="1"/>
  <c r="I39" i="4"/>
  <c r="Q38" i="4" s="1"/>
  <c r="I38" i="4" s="1"/>
  <c r="O39" i="4"/>
  <c r="I43" i="4"/>
  <c r="O43" i="4" s="1"/>
  <c r="I48" i="4"/>
  <c r="Q47" i="4" s="1"/>
  <c r="I47" i="4" s="1"/>
  <c r="I52" i="4"/>
  <c r="O52" i="4" s="1"/>
  <c r="I56" i="4"/>
  <c r="O56" i="4" s="1"/>
  <c r="I60" i="4"/>
  <c r="O60" i="4" s="1"/>
  <c r="I64" i="4"/>
  <c r="O64" i="4" s="1"/>
  <c r="R38" i="4" l="1"/>
  <c r="O38" i="4" s="1"/>
  <c r="O48" i="4"/>
  <c r="R47" i="4" s="1"/>
  <c r="O47" i="4" s="1"/>
  <c r="Q13" i="4"/>
  <c r="I13" i="4" s="1"/>
  <c r="Q152" i="3"/>
  <c r="I152" i="3" s="1"/>
  <c r="R115" i="3"/>
  <c r="O115" i="3" s="1"/>
  <c r="Q102" i="3"/>
  <c r="I102" i="3" s="1"/>
  <c r="Q29" i="3"/>
  <c r="I29" i="3" s="1"/>
  <c r="R8" i="3"/>
  <c r="O8" i="3" s="1"/>
  <c r="R13" i="4"/>
  <c r="O13" i="4" s="1"/>
  <c r="O2" i="4" s="1"/>
  <c r="D12" i="1" s="1"/>
  <c r="Q8" i="4"/>
  <c r="I8" i="4" s="1"/>
  <c r="I3" i="4" s="1"/>
  <c r="C12" i="1" s="1"/>
  <c r="R152" i="3"/>
  <c r="O152" i="3" s="1"/>
  <c r="Q115" i="3"/>
  <c r="I115" i="3" s="1"/>
  <c r="R102" i="3"/>
  <c r="O102" i="3" s="1"/>
  <c r="R29" i="3"/>
  <c r="O29" i="3" s="1"/>
  <c r="Q8" i="3"/>
  <c r="I8" i="3" s="1"/>
  <c r="R8" i="2"/>
  <c r="O8" i="2" s="1"/>
  <c r="O2" i="2" s="1"/>
  <c r="D10" i="1" s="1"/>
  <c r="Q38" i="2"/>
  <c r="I38" i="2" s="1"/>
  <c r="Q33" i="2"/>
  <c r="I33" i="2" s="1"/>
  <c r="Q8" i="2"/>
  <c r="I8" i="2" s="1"/>
  <c r="I3" i="2" l="1"/>
  <c r="C10" i="1" s="1"/>
  <c r="I3" i="3"/>
  <c r="C11" i="1" s="1"/>
  <c r="E12" i="1"/>
  <c r="O2" i="3"/>
  <c r="D11" i="1" s="1"/>
  <c r="E11" i="1" l="1"/>
  <c r="C6" i="1"/>
  <c r="E10" i="1"/>
  <c r="C7" i="1" s="1"/>
</calcChain>
</file>

<file path=xl/sharedStrings.xml><?xml version="1.0" encoding="utf-8"?>
<sst xmlns="http://schemas.openxmlformats.org/spreadsheetml/2006/main" count="985" uniqueCount="359">
  <si>
    <t>Soupis objektů s DPH</t>
  </si>
  <si>
    <t>Stavba:  - Cvrčovice - Havířská ulice III</t>
  </si>
  <si>
    <t>Varianta: ZŘ - 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</si>
  <si>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</si>
  <si>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</si>
  <si>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</si>
  <si>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</si>
  <si>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</si>
  <si>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</si>
  <si>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</si>
  <si>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ASPE10</t>
  </si>
  <si>
    <t>S</t>
  </si>
  <si>
    <t>Příloha k formuláři pro ocenění nabídky</t>
  </si>
  <si>
    <t xml:space="preserve">Stavba: </t>
  </si>
  <si>
    <t/>
  </si>
  <si>
    <t>Cvrčovice - Havířská ulice III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</si>
  <si>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</si>
  <si>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</si>
  <si>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</si>
  <si>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</si>
  <si>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</si>
  <si>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</si>
  <si>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</si>
  <si>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</si>
  <si>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náklady</t>
  </si>
  <si>
    <t>Typ</t>
  </si>
  <si>
    <t>0</t>
  </si>
  <si>
    <t>Poř. číslo</t>
  </si>
  <si>
    <t>1</t>
  </si>
  <si>
    <t>Kód položky</t>
  </si>
  <si>
    <t xml:space="preserve">Varianta: 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</si>
  <si>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</si>
  <si>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</si>
  <si>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</si>
  <si>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</si>
  <si>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</si>
  <si>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</si>
  <si>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</si>
  <si>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</si>
  <si>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</si>
  <si>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</si>
  <si>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</si>
  <si>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</si>
  <si>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</si>
  <si>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</si>
  <si>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</si>
  <si>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>ZKOUŠENÍ KONSTRUKCÍ A PRACÍ ZKUŠEBNOU ZHOTOVITELE</t>
  </si>
  <si>
    <t>KPL</t>
  </si>
  <si>
    <t>PP</t>
  </si>
  <si>
    <t>Zatěžovací zkoušky na pláni a kontrolní zkoušky na jednotlivých konstrukčních vrstvách</t>
  </si>
  <si>
    <t>VV</t>
  </si>
  <si>
    <t>TS</t>
  </si>
  <si>
    <t>zahrnuje veškeré náklady spojené s objednatelem požadovanými zkouškami</t>
  </si>
  <si>
    <t>02710</t>
  </si>
  <si>
    <t>POMOC PRÁCE ZŘÍZ NEBO ZAJIŠŤ OBJÍŽĎKY A PŘÍSTUP CESTY</t>
  </si>
  <si>
    <t>Zahrnuje vypracování DIO + zajištění vydání DIR 
Dodavatel je povinen zajistit údržbu svislého i vodorovného dopravního značení tak, aby byla zajištěna nepřetržitě jeho plná funkčnost po celou dobu užití 
v rámci stavby. 
Návrh DIO je nejprve nutno projednat s Policií ČR.</t>
  </si>
  <si>
    <t>zahrnuje veškeré náklady spojené s objednatelem požadovanými zařízeními</t>
  </si>
  <si>
    <t>02730</t>
  </si>
  <si>
    <t>POMOC PRÁCE ZŘÍZ NEBO ZAJIŠŤ OCHRANU INŽENÝRSKÝCH SÍTÍ</t>
  </si>
  <si>
    <t>02910</t>
  </si>
  <si>
    <t>OSTATNÍ POŽADAVKY - ZEMĚMĚŘIČSKÁ MĚŘENÍ</t>
  </si>
  <si>
    <t>zaměření skutečného provedení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</si>
  <si>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</si>
  <si>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</si>
  <si>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</si>
  <si>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zahrnuje veškeré náklady spojené s objednatelem požadovanými pracemi</t>
  </si>
  <si>
    <t>03100</t>
  </si>
  <si>
    <t>ZAŘÍZENÍ STAVENIŠTĚ - ZŘÍZENÍ, PROVOZ, DEMONTÁŽ</t>
  </si>
  <si>
    <t>vč. připojení na potřebné IS</t>
  </si>
  <si>
    <t>zahrnuje objednatelem povolené náklady na pořízení (event. pronájem), provozování, udržování a likvidaci zhotovitelova zařízení</t>
  </si>
  <si>
    <t>Zemní práce</t>
  </si>
  <si>
    <t>7</t>
  </si>
  <si>
    <t>12911</t>
  </si>
  <si>
    <t>ČIŠTĚNÍ VOZOVEK OD NÁNOSU</t>
  </si>
  <si>
    <t>M2</t>
  </si>
  <si>
    <t>4*(100*6)=2 400,000 [A]   odhad počet napojených komunikací x délka x šířka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</si>
  <si>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</si>
  <si>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Přidružená stavební výroba</t>
  </si>
  <si>
    <t>8</t>
  </si>
  <si>
    <t>74A520</t>
  </si>
  <si>
    <t>OCHRANNÁ SÍŤ NEBO ZÁBRANA NA PODSTAVCI</t>
  </si>
  <si>
    <t>KUS</t>
  </si>
  <si>
    <t>Veřejné plochy a stávající komunikace dočasně využívané pro stavbu při současném zachování jejich užívání veřejností musí být řádně zabezpečeny 
(označení, osvětlení, ohrazení výkopů apod.). Dočasný zábor veřejných ploch a veřejných komunikací pro potřeby stavby bude uvažován pouze v nezbytném 
rozsahu a po dobu omezenou na provedení vlastních prací. 
Odhad počtu kusů zábran</t>
  </si>
  <si>
    <t>1. Položka obsahuje:  
 – montáž, materiál a dopravné  
 – ochrannou síť nebo zábranu na podstavci včetně BETONOVÝch patek  
2. Položka neobsahuje:  
 X  
3. Způsob měření:  
Udává se počet kusů kompletní konstrukce nebo práce.</t>
  </si>
  <si>
    <t>SO 101</t>
  </si>
  <si>
    <t>Vozovka a chodníky</t>
  </si>
  <si>
    <t>014211</t>
  </si>
  <si>
    <t>POPLATKY ZA ZEMNÍK - ORNICE</t>
  </si>
  <si>
    <t>M3</t>
  </si>
  <si>
    <t>dle pol. 12573</t>
  </si>
  <si>
    <t>212,8=212,800 [A]</t>
  </si>
  <si>
    <t>zahrnuje veškeré poplatky majiteli zemníku související s nákupem zeminy (nikoliv s otvírkou zemníku)</t>
  </si>
  <si>
    <t>015111</t>
  </si>
  <si>
    <t>POPLATKY ZA LIKVIDACI ODPADŮ NEKONTAMINOVANÝCH - 17 05 04 VYTĚŽENÉ ZEMINY A HORNINY - I. TŘÍDA TĚŽITELNOSTI</t>
  </si>
  <si>
    <t>T</t>
  </si>
  <si>
    <t>dle pol. 17120</t>
  </si>
  <si>
    <t>182,115*1,8=327,807 [A]   přepočet na tuny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</si>
  <si>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</si>
  <si>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015130</t>
  </si>
  <si>
    <t>POPLATKY ZA LIKVIDACI ODPADŮ NEKONTAMINOVANÝCH - 17 03 02 VYBOURANÝ ASFALTOVÝ BETON BEZ DEHTU</t>
  </si>
  <si>
    <t>(2,25+1,8)*2,3=9,315 [A]   dle pol. 11313 a 11372</t>
  </si>
  <si>
    <t>015140</t>
  </si>
  <si>
    <t>POPLATKY ZA LIKVIDACI ODPADŮ NEKONTAMINOVANÝCH - 17 01 01 BETON Z DEMOLIC OBJEKTŮ, ZÁKLADŮ TV</t>
  </si>
  <si>
    <t>dle pol. 11318 a 11315</t>
  </si>
  <si>
    <t>2,025*2,4=4,860 [A]   zatravňovací dlaždice  
11,71*2,4=28,104 [B]    betonové dlaždice 
2,5*2,4=6,000 [C]    betonové plochy 
Celkem: A+B+C=38,964 [D]</t>
  </si>
  <si>
    <t>015330</t>
  </si>
  <si>
    <t>POPLATKY ZA LIKVIDACI ODPADŮ NEKONTAMINOVANÝCH - 17 05 04 KAMENNÁ SUŤ</t>
  </si>
  <si>
    <t>zhutněný štěrk z vybourané vozovky dle pol. 11332.a a 11332.b 
a štěrkový podklad pod stáv. dlaždicemi dle pol. 11318</t>
  </si>
  <si>
    <t>(576,9+128,75)*2,0=1 411,300 [A]   koef. přepočtu na tuny 
48,19*1,8=86,742 [B]    koef. přepočtu na tuny 
Celkem: A+B=1 498,042 [C]</t>
  </si>
  <si>
    <t>11201</t>
  </si>
  <si>
    <t>KÁCENÍ STROMŮ D KMENE DO 0,5M S ODSTRANĚNÍM PAŘEZŮ</t>
  </si>
  <si>
    <t>vč. odvozu a likvidace dřevní hmoty a zásypu jam po pařezech</t>
  </si>
  <si>
    <t>4=4,000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</si>
  <si>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</si>
  <si>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</si>
  <si>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ZPEVNĚNÝCH PLOCH S ASFALTOVÝM POJIVEM</t>
  </si>
  <si>
    <t>vybourání stáv. asfaltových ploch dle situace 
vč. odvozu a uložení na skládku</t>
  </si>
  <si>
    <t>(2,5+6,5)*0,25=2,250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</si>
  <si>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</si>
  <si>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</si>
  <si>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</si>
  <si>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vybourání stáv. betonových ploch dle situace  
vč. odvozu a uložení na skládku</t>
  </si>
  <si>
    <t>(1,1+0,7+3,6+4,6)*0,25=2,500 [A]</t>
  </si>
  <si>
    <t>11317</t>
  </si>
  <si>
    <t>ODSTRAN KRYTU ZPEVNĚNÝCH PLOCH Z DLAŽEB KOSTEK</t>
  </si>
  <si>
    <t>vybourání dlažebních kostek dle situace 
vč. odvozu a uložení na skládku, vzhledem k malému množství vč. poplatku za skládku</t>
  </si>
  <si>
    <t>(1,51+1,26)*0,12=0,332 [A]   plocha x tloušťka</t>
  </si>
  <si>
    <t>11318</t>
  </si>
  <si>
    <t>ODSTRANĚNÍ KRYTU ZPEVNĚNÝCH PLOCH Z DLAŽDIC</t>
  </si>
  <si>
    <t>vybourání stáv. zatravňovacích dlaždic a betonových dlaždic - dle situace 
vč. odvozu a uložení na skládku</t>
  </si>
  <si>
    <t>(1,5+12)*0,15=2,025 [A]    plocha x tloušťka - zatravňovací dlaždice 
(55+6,5+43,5+67+32,5+11,5+6+0,6+0,2+11,4)*0,05=11,710 [B]   plocha x tloušťka - betonové dlaždice 
Celkem: A+B=13,735 [C]</t>
  </si>
  <si>
    <t>11</t>
  </si>
  <si>
    <t>11332</t>
  </si>
  <si>
    <t>a</t>
  </si>
  <si>
    <t>ODSTRANĚNÍ PODKLADŮ ZPEVNĚNÝCH PLOCH Z KAMENIVA NESTMELENÉHO</t>
  </si>
  <si>
    <t>vybourání stáv. zhutněné vozovky, odhad tloušťky 45 cm - v místech nové vozovky dle situace 
vč. odvozu a uložení na skládku</t>
  </si>
  <si>
    <t>((822+158+423+379+15)-515)*0,45=576,900 [A]   plocha x tloušťka</t>
  </si>
  <si>
    <t>12</t>
  </si>
  <si>
    <t>b</t>
  </si>
  <si>
    <t>vybourání stáv. zhutněné vozovky, odhad tloušťky 25 cm - v místech nových chodníků a zeleně dle situace 
vč. odvozu a uložení na skládku</t>
  </si>
  <si>
    <t>(18+7+32+7+64+136+158+4+33+20+2,5+7,5+7+19)*0,25=128,750 [A]</t>
  </si>
  <si>
    <t>13</t>
  </si>
  <si>
    <t>c</t>
  </si>
  <si>
    <t>odkop podkladních vrstev pod stáv. zatravňovacími dlaždicemi a pod betonov. dlaždicemi dle pol. 11318</t>
  </si>
  <si>
    <t>(1,5+12)*0,10=1,350 [A]    plocha x tloušťka - zatravňovací dlaždice 
(55+6,5+43,5+67+32,5+11,5+6+0,6+0,2+11,4)*0,20=46,840 [B]   plocha x tloušťka - betonové dlaždice 
Celkem: A+B=48,190 [C]</t>
  </si>
  <si>
    <t>14</t>
  </si>
  <si>
    <t>11372</t>
  </si>
  <si>
    <t>FRÉZOVÁNÍ ZPEVNĚNÝCH PLOCH ASFALTOVÝCH</t>
  </si>
  <si>
    <t>asfaltové vrstvy v prostoru navázání na silnici  
vč. odvozu a uložení na skládku</t>
  </si>
  <si>
    <t>15*0,12=1,800 [A]</t>
  </si>
  <si>
    <t>15</t>
  </si>
  <si>
    <t>12273</t>
  </si>
  <si>
    <t>ODKOPÁVKY A PROKOPÁVKY OBECNÉ TŘ. I</t>
  </si>
  <si>
    <t>odkop travnatých porostů  pro nové zelené plochy a pro vjezdy a chodníky, max. tl. 25 cm 
vč. odvozu na skládku</t>
  </si>
  <si>
    <t>(15+11+14+30+25+17+74+25+9+4+48+55+197+4+5+6+1+2+22+56+16+6,5)*0,25=160,625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</si>
  <si>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</si>
  <si>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</si>
  <si>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12373</t>
  </si>
  <si>
    <t>ODKOP PRO SPOD STAVBU SILNIC A ŽELEZNIC TŘ. I</t>
  </si>
  <si>
    <t>odkop travnatých porostů pod novou vozovkou dle situace 
vč. odvozu na skládku, uložení dle pol. 17120</t>
  </si>
  <si>
    <t>(16+4,5+15,5+3+2+3,2)*0,45=19,890 [A]   plocha x tloušťka</t>
  </si>
  <si>
    <t>17</t>
  </si>
  <si>
    <t>12573</t>
  </si>
  <si>
    <t>VYKOPÁVKY ZE ZEMNÍKŮ A SKLÁDEK TŘ. I</t>
  </si>
  <si>
    <t>dovoz ornice ze zemníku</t>
  </si>
  <si>
    <t>1064*0,20=212,800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</si>
  <si>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</si>
  <si>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</t>
  </si>
  <si>
    <t>13173</t>
  </si>
  <si>
    <t>HLOUBENÍ JAM ZAPAŽ I NEPAŽ TŘ. I</t>
  </si>
  <si>
    <t>pro dopravní značky, vč.odvozu na skládku</t>
  </si>
  <si>
    <t>8*(0,5*0,5*0,8)=1,600 [A]    počet značek dle pol. 914421 x kubatura jedné jámy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</si>
  <si>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</si>
  <si>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</si>
  <si>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17120</t>
  </si>
  <si>
    <t>ULOŽENÍ SYPANINY DO NÁSYPŮ A NA SKLÁDKY BEZ ZHUTNĚNÍ</t>
  </si>
  <si>
    <t>dle pol. 12373 a 12273 a 13173</t>
  </si>
  <si>
    <t>19,89+160,625+1,6=182,115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</si>
  <si>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</si>
  <si>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</si>
  <si>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18233</t>
  </si>
  <si>
    <t>ROZPROSTŘENÍ ORNICE V ROVINĚ V TL DO 0,20M</t>
  </si>
  <si>
    <t>ozelenění dle situace</t>
  </si>
  <si>
    <t>1064=1 064,000 [A]</t>
  </si>
  <si>
    <t>položka zahrnuje:  
nutné přemístění ornice z dočasných skládek vzdálených do 50m  
rozprostření ornice v předepsané tloušťce v rovině a ve svahu do 1:5</t>
  </si>
  <si>
    <t>21</t>
  </si>
  <si>
    <t>18241</t>
  </si>
  <si>
    <t>ZALOŽENÍ TRÁVNÍKU RUČNÍM VÝSEVEM</t>
  </si>
  <si>
    <t>1064=1 064,000 [A]    dle pol. 18233</t>
  </si>
  <si>
    <t>Zahrnuje dodání předepsané travní směsi, její výsev na ornici, zalévání, první pokosení, to vše bez ohledu na sklon terénu</t>
  </si>
  <si>
    <t>22</t>
  </si>
  <si>
    <t>18247</t>
  </si>
  <si>
    <t>OŠETŘOVÁNÍ TRÁVNÍKU</t>
  </si>
  <si>
    <t>1064*2=2 128,000 [A]   dle pol. 18233</t>
  </si>
  <si>
    <t>Zahrnuje pokosení se shrabáním, naložení shrabků na dopravní prostředek, s odvozem a se složením, to vše bez ohledu na sklon terénu  
zahrnuje nutné zalití a hnojení</t>
  </si>
  <si>
    <t>23</t>
  </si>
  <si>
    <t>1840</t>
  </si>
  <si>
    <t>PŘESAZOVÁNÍ KEŘŮ</t>
  </si>
  <si>
    <t>20=20,000 [A]   odhad dle místního šetření</t>
  </si>
  <si>
    <t>Položka přesazování keřů zahrnuje vykopání na původním místě, hloubení jamek pro nové osazení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</si>
  <si>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Základy</t>
  </si>
  <si>
    <t>24</t>
  </si>
  <si>
    <t>212635</t>
  </si>
  <si>
    <t>TRATIVODY KOMPL Z TRUB Z PLAST HM DN DO 150MM, RÝHA TŘ I</t>
  </si>
  <si>
    <t>M</t>
  </si>
  <si>
    <t>včetně zaústění do ul. vpustí pomocí navrtávky IN-SITU 
dle situace</t>
  </si>
  <si>
    <t>18+165+60+44+21+22=330,000 [A]   délky ulic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</si>
  <si>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</si>
  <si>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</si>
  <si>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</si>
  <si>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</si>
  <si>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pro obalení rýh trativodů</t>
  </si>
  <si>
    <t>330*(0,5*4)=660,000 [A]   délka dle pol. 212635 x délka geotextílie v řezu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</si>
  <si>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</si>
  <si>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26</t>
  </si>
  <si>
    <t>272314</t>
  </si>
  <si>
    <t>ZÁKLADY Z PROSTÉHO BETONU DO C25/30</t>
  </si>
  <si>
    <t>8*(0,5*0,5*0,8)=1,600 [A]    dle pol. 13173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</si>
  <si>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</si>
  <si>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Komunikace</t>
  </si>
  <si>
    <t>27</t>
  </si>
  <si>
    <t>56330</t>
  </si>
  <si>
    <t>VOZOVKOVÉ VRSTVY ZE ŠTĚRKODRTI</t>
  </si>
  <si>
    <t>ŠDa  tl.150 mm</t>
  </si>
  <si>
    <t>(1300*0,15)+(48*0,15)=202,200 [A]   dle pol. 582622 - plocha vozovky a zpomalovacích prahů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</si>
  <si>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</si>
  <si>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</si>
  <si>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ŠDb tl.200 mm v konstrukci vjezdů a vozovky 
ŠDb tl. 150 mm v konstrukci chodníku</t>
  </si>
  <si>
    <t>(157,3*0,2)+(1300*0,2*1,1)=317,460 [A]    dle pol. 582622 x tloušťka - vrstva ŠD u vozovky rozšířena koeficientem 
223,5*0,15=33,525 [B]     dle pol. 582621 x tloušťka 
(48*0,35)=16,800 [C]    příčné prahy s větší tloušťkou ŠD 
Celkem: A+B+C=367,785 [D]</t>
  </si>
  <si>
    <t>29</t>
  </si>
  <si>
    <t>56360</t>
  </si>
  <si>
    <t>VOZOVKOVÉ VRSTVY Z RECYKLOVANÉHO MATERIÁLU</t>
  </si>
  <si>
    <t>vrstvy v prostoru navázání na silnici tl. 60 mm Rmat</t>
  </si>
  <si>
    <t>25*0,06=1,500 [A]   dle pol. 574A55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</si>
  <si>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</si>
  <si>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30</t>
  </si>
  <si>
    <t>572223</t>
  </si>
  <si>
    <t>SPOJOVACÍ POSTŘIK Z EMULZE DO 1,0KG/M2</t>
  </si>
  <si>
    <t>0,7 kg/m2</t>
  </si>
  <si>
    <t>25=25,000 [A]    dle pol. 574A55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</si>
  <si>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</si>
  <si>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31</t>
  </si>
  <si>
    <t>574A55</t>
  </si>
  <si>
    <t>ASFALTOVÝ BETON PRO OBRUSNÉ VRSTVY ACO 16 TL. 60MM</t>
  </si>
  <si>
    <t>vrstvy v prostoru navázání na silnici</t>
  </si>
  <si>
    <t>25=25,000 [A]    dle stuace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</si>
  <si>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</si>
  <si>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32</t>
  </si>
  <si>
    <t>582621</t>
  </si>
  <si>
    <t>KRYTY Z BETON DLAŽDIC SE ZÁMKEM ŠEDÝCH TL 60MM DO LOŽE Z MC</t>
  </si>
  <si>
    <t>Chodníky dle situace</t>
  </si>
  <si>
    <t>9,5+13+2+1,5+5+8+29,5+2,5+11+29,5+44+24+26+5+13-3,8=219,700 [A]    odečtena plocha reliéfní dlažby dle pol. 58262A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</si>
  <si>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</si>
  <si>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33</t>
  </si>
  <si>
    <t>582622</t>
  </si>
  <si>
    <t>KRYTY Z BETON DLAŽDIC SE ZÁMKEM ŠEDÝCH TL 80MM DO LOŽE Z MC</t>
  </si>
  <si>
    <t>vjezdy a vozovka dle situace 
odečtena plocha reliéfní dlažby dle pol. 58262B</t>
  </si>
  <si>
    <t>4,3+4,5+15+10+14+17+12+9,5+7+5+3,5+12+2+6+5+5,5+25-7,8=149,500 [A]    vjezdy 
634+472+91+79+24=1 300,000 [B]    vozovka 
34+14-12,1=35,900 [C]    příčné prahy 
Celkem: A+B+C=1 485,400 [D]</t>
  </si>
  <si>
    <t>34</t>
  </si>
  <si>
    <t>58262A</t>
  </si>
  <si>
    <t>KRYTY Z BETON DLAŽDIC SE ZÁMKEM BAREV RELIÉF TL 60MM DO LOŽE Z MC</t>
  </si>
  <si>
    <t>varovné a signální pásy</t>
  </si>
  <si>
    <t>1,2+1,0+1,0+0,6=3,800 [A]    plochy ze situace</t>
  </si>
  <si>
    <t>35</t>
  </si>
  <si>
    <t>58262B</t>
  </si>
  <si>
    <t>KRYTY Z BETON DLAŽDIC SE ZÁMKEM BAREV RELIÉF TL 80MM DO LOŽE Z MC</t>
  </si>
  <si>
    <t>varovné a signální pásy dle situace</t>
  </si>
  <si>
    <t>(3,2+4,7)+(1,4+2,8)=12,100 [A]    na zpomalovacích prazích 
(1,3*2)+2,8+2,4=7,800 [B]         na vjezdech 
Celkem: A+B=19,900 [C]</t>
  </si>
  <si>
    <t>Ostatní konstrukce a práce</t>
  </si>
  <si>
    <t>36</t>
  </si>
  <si>
    <t>914421</t>
  </si>
  <si>
    <t>DOPRAVNÍ ZNAČKY 100X150CM OCELOVÉ FÓLIE TŘ 1 - DODÁVKA A MONTÁŽ</t>
  </si>
  <si>
    <t>4=4,000 [A]   IP26a 
4=4,000 [B]   IP26b 
1=1,000 [C]   IP11c 
Celkem: A+B+C=9,000 [D]</t>
  </si>
  <si>
    <t>položka zahrnuje:  
- dodávku a montáž značek v požadovaném provedení</t>
  </si>
  <si>
    <t>37</t>
  </si>
  <si>
    <t>915111</t>
  </si>
  <si>
    <t>VODOROVNÉ DOPRAVNÍ ZNAČENÍ BARVOU HLADKÉ - DODÁVKA A POKLÁDKA</t>
  </si>
  <si>
    <t>na parkovacích stání</t>
  </si>
  <si>
    <t>2,5*0,125=0,313 [A]</t>
  </si>
  <si>
    <t>položka zahrnuje:  
- dodání a pokládku nátěrového materiálu (měří se pouze natíraná plocha)  
- předznačení a reflexní úpravu</t>
  </si>
  <si>
    <t>38</t>
  </si>
  <si>
    <t>917211</t>
  </si>
  <si>
    <t>ZÁHONOVÉ OBRUBY Z BETONOVÝCH OBRUBNÍKŮ ŠÍŘ 50MM</t>
  </si>
  <si>
    <t>délky obrub dle situace mezi chodníkem a zelení 
vč. betonového lože a boční opěrky</t>
  </si>
  <si>
    <t>24+9+13+15+18+14+19+7+2+36+6+4+(2*1,5)+(2*1,0)+4+8=184,000 [A]</t>
  </si>
  <si>
    <t>Položka zahrnuje:  
dodání a pokládku betonových obrubníků o rozměrech předepsaných zadávací dokumentací  
betonové lože i boční betonovou opěrku.</t>
  </si>
  <si>
    <t>39</t>
  </si>
  <si>
    <t>917223</t>
  </si>
  <si>
    <t>SILNIČNÍ A CHODNÍKOVÉ OBRUBY Z BETONOVÝCH OBRUBNÍKŮ ŠÍŘ 100MM</t>
  </si>
  <si>
    <t>dle situace u vjezdů a zpomalovacích prahů 
vč. betonového lože a boční opěrky</t>
  </si>
  <si>
    <t>(2*6)+13+10+11+12+(4*3,5)+10+(2*9)+8+6+11+4+(3*7,0)+16+6+10+14=196,000 [A]</t>
  </si>
  <si>
    <t>40</t>
  </si>
  <si>
    <t>917224</t>
  </si>
  <si>
    <t>SILNIČNÍ A CHODNÍKOVÉ OBRUBY Z BETONOVÝCH OBRUBNÍKŮ ŠÍŘ 150MM</t>
  </si>
  <si>
    <t>délky obrub dle situace a vzor. řezu  
vč. betonového lože a boční opěrky</t>
  </si>
  <si>
    <t>100+53+130+107+21+159=570,000 [A]</t>
  </si>
  <si>
    <t>41</t>
  </si>
  <si>
    <t>91797</t>
  </si>
  <si>
    <t>ZPOMALOVACÍ PRAHY Z PLASTŮ</t>
  </si>
  <si>
    <t>3,5+5,5=9,000 [A]    dle situace</t>
  </si>
  <si>
    <t>Položka zahrnuje:  
dodávku a pokládku prahů z plastu o rozměrech předepsaných zadávací dokumentací  
podkladní vrstvu předepsanou zadávací dokumentací</t>
  </si>
  <si>
    <t>SO 330</t>
  </si>
  <si>
    <t>Odvodnění</t>
  </si>
  <si>
    <t>014102</t>
  </si>
  <si>
    <t>POPLATKY ZA SKLÁDKU</t>
  </si>
  <si>
    <t>322,41*1,8=580,338 [A]    přepočteno na tuny</t>
  </si>
  <si>
    <t>zahrnuje veškeré poplatky provozovateli skládky související s uložením odpadu na skládce.</t>
  </si>
  <si>
    <t>stavební jáma pro galerii z bloků 
vč. odvozu na skládku, poplatek za skládku dle pol. 014102</t>
  </si>
  <si>
    <t>(5,66+1,6)*(4,06+1,6)*(0,66+0,94+0,1)=69,856 [A]   šířka x délka (navýšeny o manipulační a vysvahovaný prostor) x hloubka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</si>
  <si>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</si>
  <si>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</si>
  <si>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ŠÍŘ DO 2M PAŽ I NEPAŽ TŘ. I</t>
  </si>
  <si>
    <t>pro vsakovací potrubí 
vč. odvozu na skládku</t>
  </si>
  <si>
    <t>(146,11+54,33)*0,6*2,1=252,554 [A]    délka potrubí větev B a A dle SIT. x šířka z řezu x odhad prům.délky z řezu pod.</t>
  </si>
  <si>
    <t>vykopaná zemina dle pol. 13173 a 13273</t>
  </si>
  <si>
    <t>69,856=69,856 [A]     
252,554=252,554 [B] 
Celkem: A+B=322,410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</si>
  <si>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</si>
  <si>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</si>
  <si>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</si>
  <si>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 galerie - nesoudržné hutnitelné zeminy s velikostí zrn do 22 mm ukládané po vrstvách tl. 30 cm  
vč. nakoupení a dovozu</t>
  </si>
  <si>
    <t>67,676-(5,66*4,06*0,66)=52,509 [A]    výkop s odečtením galerie dle TZ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</si>
  <si>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</si>
  <si>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Zýsyp rýhy trubního vsakovacího příkopu</t>
  </si>
  <si>
    <t>252,554-96,211=156,343 [A]    výkop dle pol. 13273 a odečet štěrkového obsypu dle pol. 17561</t>
  </si>
  <si>
    <t>17561</t>
  </si>
  <si>
    <t>OBSYP POTRUBÍ A OBJEKTŮ Z HORNIN KAMENITÝCH</t>
  </si>
  <si>
    <t>štěrk 8/16 (16/32) pro obsyp potrubí v trubním vsakovacím příkopu 
vč. nakoupení vhodného materiál a dovozu</t>
  </si>
  <si>
    <t>(146,11+54,33)*0,6*0,8=96,211 [A]    délka x šířka x výška z řezu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</si>
  <si>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</si>
  <si>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21197</t>
  </si>
  <si>
    <t>OPLÁŠTĚNÍ ODVODŇOVACÍCH ŽEBER Z GEOTEXTILIE</t>
  </si>
  <si>
    <t>Geotextilie urcená pro príkopy, mechanicky zpevnená geotextilie z polypropylenu, 4x 25 m, hmotnost 200 g/m2, trída robustnosti 3 a geotextílie pro vsakovací galerii 4x 10 m.</t>
  </si>
  <si>
    <t>600+80=680,000 [A]</t>
  </si>
  <si>
    <t>položka zahrnuje dodávku předepsané geotextilie, mimostaveništní a vnitrostaveništní dopravu a její uložení včetně potřebných přesahů (nezapočítávají se do výměry)</t>
  </si>
  <si>
    <t>212645</t>
  </si>
  <si>
    <t>TRATIVODY KOMPL Z TRUB Z PLAST HM DN DO 200MM, RÝHA TŘ I</t>
  </si>
  <si>
    <t>DN 200 TP, vsakovací trubka z PE DN/ID 200, plocha pro prusak vody &gt; 150 cm2/m, v sendvicové konstrukci, barva zelená, tyce po 6 m se spojkou 
Položka zahrnuje  i doplňky na potrubí - 1x oblouk 90°, 5x tvarovky T</t>
  </si>
  <si>
    <t>192=192,000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</si>
  <si>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</si>
  <si>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Potrubí</t>
  </si>
  <si>
    <t>89400</t>
  </si>
  <si>
    <t>R</t>
  </si>
  <si>
    <t>VSAKOVACÍ GALERIE</t>
  </si>
  <si>
    <t>- z bloků (např. Rigofill ST-B) s kontrolní šachtou (např. Quadro-control ST-B) a filtrační šachtou (např. RigoClean) víceřadé uspořádání, jednovrstvé</t>
  </si>
  <si>
    <t>89483</t>
  </si>
  <si>
    <t>ŠACHTY KANALIZAČNÍ PLASTOVÉ D 200MM</t>
  </si>
  <si>
    <t>Sachta - 2/200 z PE, výska sachty 1,25 m, vc. 27 cm usaz. prostoru a dna, se 2 odtoky DN 200 (180°) a DN 200 (90°) 
Položka zahrnuje i 6x poklopy z litiny trída D 400, s odvetráním, vc. betonového dosedacího prstence, vhodný pro Sicku-, Muri-, 6x tesnicí krouzek DN 350 a 6x Sberac pevných látek malý/plochý pro poklopy s odvetráním, príp vtokové rosty</t>
  </si>
  <si>
    <t>2+1=3,000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</si>
  <si>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</si>
  <si>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894846a</t>
  </si>
  <si>
    <t>ŠACHTY KANALIZAČNÍ PLASTOVÉ D 400MM</t>
  </si>
  <si>
    <t>objektová sachta (prípojky a rozmery podle tabulky sachet) DA 400 z PE vc. 30 cm usazovacího prostoru a dna - speciální provedení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</si>
  <si>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</si>
  <si>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894846b</t>
  </si>
  <si>
    <t>Standardní kanalizační poklop 
- VOLITELNÁ POLOŽKA – 
Světlosti 610 mm, s odvětráním, třída D400. Sestava včetně jednoho betonového podkladního vyrovnávacího prstence tloušťky 10 cm (např. TBW-Q 100/625/120).</t>
  </si>
  <si>
    <t>89713</t>
  </si>
  <si>
    <t>VPUSŤ KANALIZAČNÍ ULIČNÍ PLASTOVÁ</t>
  </si>
  <si>
    <t>Dle situace a TZ 
DN 600, pro zatížení D400</t>
  </si>
  <si>
    <t>položka zahrnuje: 
- mříže s rámem, koše na bahno,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nátěry zabraňující soudržnost betonu a bednění, 
- výplň, těsnění  a tmelení spar a spojů, 
- opatření  povrchů  betonu  izolací  proti zemní vlhkosti v částech, kde přijdou do styku se zeminou nebo kamenivem, 
- předepsané podkladní 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</si>
</sst>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</font>
    <font>
      <b/>
      <sz val="16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4" fontId="3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>
      <alignment vertical="center"/>
    </xf>
    <xf numFmtId="0" fontId="5" fillId="2" borderId="2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3" fillId="2" borderId="5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Normal="100" workbookViewId="0">
      <selection sqref="A1:A3"/>
    </sheetView>
  </sheetViews>
  <sheetFormatPr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3"/>
      <c r="B1" s="1"/>
      <c r="C1" s="1"/>
      <c r="D1" s="1"/>
      <c r="E1" s="1"/>
    </row>
    <row r="2" spans="1:5" ht="12.75" customHeight="1" x14ac:dyDescent="0.2">
      <c r="A2" s="33"/>
      <c r="B2" s="34" t="s">
        <v>0</v>
      </c>
      <c r="C2" s="1"/>
      <c r="D2" s="1"/>
      <c r="E2" s="1"/>
    </row>
    <row r="3" spans="1:5" ht="20.100000000000001" customHeight="1" x14ac:dyDescent="0.2">
      <c r="A3" s="33"/>
      <c r="B3" s="33"/>
      <c r="C3" s="1"/>
      <c r="D3" s="1"/>
      <c r="E3" s="1"/>
    </row>
    <row r="4" spans="1:5" ht="20.100000000000001" customHeight="1" x14ac:dyDescent="0.2">
      <c r="A4" s="1"/>
      <c r="B4" s="35" t="s">
        <v>1</v>
      </c>
      <c r="C4" s="33"/>
      <c r="D4" s="33"/>
      <c r="E4" s="1"/>
    </row>
    <row r="5" spans="1:5" ht="12.75" customHeight="1" x14ac:dyDescent="0.2">
      <c r="A5" s="1"/>
      <c r="B5" s="33" t="s">
        <v>2</v>
      </c>
      <c r="C5" s="33"/>
      <c r="D5" s="33"/>
      <c r="E5" s="1"/>
    </row>
    <row r="6" spans="1:5" ht="12.75" customHeight="1" x14ac:dyDescent="0.2">
      <c r="A6" s="1"/>
      <c r="B6" s="3" t="s">
        <v>3</v>
      </c>
      <c r="C6" s="6">
        <f>SUM(C10:C12)</f>
        <v>0</v>
      </c>
      <c r="D6" s="1"/>
      <c r="E6" s="1"/>
    </row>
    <row r="7" spans="1:5" ht="12.75" customHeight="1" x14ac:dyDescent="0.2">
      <c r="A7" s="1"/>
      <c r="B7" s="3" t="s">
        <v>4</v>
      </c>
      <c r="C7" s="6">
        <f>SUM(E10:E12)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">
      <c r="A10" s="15" t="s">
        <v>23</v>
      </c>
      <c r="B10" s="15" t="s">
        <v>24</v>
      </c>
      <c r="C10" s="16">
        <f>'SO 000'!I3</f>
        <v>0</v>
      </c>
      <c r="D10" s="16">
        <f>'SO 000'!O2</f>
        <v>0</v>
      </c>
      <c r="E10" s="16">
        <f>C10+D10</f>
        <v>0</v>
      </c>
    </row>
    <row r="11" spans="1:5" ht="12.75" customHeight="1" x14ac:dyDescent="0.2">
      <c r="A11" s="15" t="s">
        <v>84</v>
      </c>
      <c r="B11" s="15" t="s">
        <v>85</v>
      </c>
      <c r="C11" s="16">
        <f>'SO 101'!I3</f>
        <v>0</v>
      </c>
      <c r="D11" s="16">
        <f>'SO 101'!O2</f>
        <v>0</v>
      </c>
      <c r="E11" s="16">
        <f>C11+D11</f>
        <v>0</v>
      </c>
    </row>
    <row r="12" spans="1:5" ht="12.75" customHeight="1" x14ac:dyDescent="0.2">
      <c r="A12" s="15" t="s">
        <v>301</v>
      </c>
      <c r="B12" s="15" t="s">
        <v>302</v>
      </c>
      <c r="C12" s="16">
        <f>'SO 330'!I3</f>
        <v>0</v>
      </c>
      <c r="D12" s="16">
        <f>'SO 330'!O2</f>
        <v>0</v>
      </c>
      <c r="E12" s="16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0+O8+O33+O38</f>
        <v>0</v>
      </c>
      <c r="P2" t="s">
        <v>21</v>
      </c>
    </row>
    <row r="3" spans="1:18" ht="15" customHeight="1" x14ac:dyDescent="0.2">
      <c r="A3" t="s">
        <v>11</v>
      </c>
      <c r="B3" s="9" t="s">
        <v>13</v>
      </c>
      <c r="C3" s="36" t="s">
        <v>14</v>
      </c>
      <c r="D3" s="33"/>
      <c r="E3" s="10" t="s">
        <v>15</v>
      </c>
      <c r="F3" s="1"/>
      <c r="G3" s="8"/>
      <c r="H3" s="7" t="s">
        <v>23</v>
      </c>
      <c r="I3" s="32">
        <f>0+I8+I33+I38</f>
        <v>0</v>
      </c>
      <c r="O3" t="s">
        <v>18</v>
      </c>
      <c r="P3" t="s">
        <v>22</v>
      </c>
    </row>
    <row r="4" spans="1:18" ht="15" customHeight="1" x14ac:dyDescent="0.2">
      <c r="A4" t="s">
        <v>16</v>
      </c>
      <c r="B4" s="12" t="s">
        <v>17</v>
      </c>
      <c r="C4" s="37" t="s">
        <v>23</v>
      </c>
      <c r="D4" s="38"/>
      <c r="E4" s="13" t="s">
        <v>24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9" t="s">
        <v>25</v>
      </c>
      <c r="B5" s="39" t="s">
        <v>27</v>
      </c>
      <c r="C5" s="39" t="s">
        <v>29</v>
      </c>
      <c r="D5" s="39" t="s">
        <v>30</v>
      </c>
      <c r="E5" s="39" t="s">
        <v>31</v>
      </c>
      <c r="F5" s="39" t="s">
        <v>33</v>
      </c>
      <c r="G5" s="39" t="s">
        <v>35</v>
      </c>
      <c r="H5" s="39" t="s">
        <v>37</v>
      </c>
      <c r="I5" s="39"/>
      <c r="O5" t="s">
        <v>20</v>
      </c>
      <c r="P5" t="s">
        <v>22</v>
      </c>
    </row>
    <row r="6" spans="1:18" ht="12.75" customHeight="1" x14ac:dyDescent="0.2">
      <c r="A6" s="39"/>
      <c r="B6" s="39"/>
      <c r="C6" s="39"/>
      <c r="D6" s="39"/>
      <c r="E6" s="39"/>
      <c r="F6" s="39"/>
      <c r="G6" s="39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17" t="s">
        <v>44</v>
      </c>
      <c r="B9" s="21" t="s">
        <v>28</v>
      </c>
      <c r="C9" s="21" t="s">
        <v>45</v>
      </c>
      <c r="D9" s="17" t="s">
        <v>14</v>
      </c>
      <c r="E9" s="22" t="s">
        <v>46</v>
      </c>
      <c r="F9" s="23" t="s">
        <v>47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22</v>
      </c>
    </row>
    <row r="10" spans="1:18" ht="25.5" x14ac:dyDescent="0.2">
      <c r="A10" s="26" t="s">
        <v>48</v>
      </c>
      <c r="E10" s="27" t="s">
        <v>49</v>
      </c>
    </row>
    <row r="11" spans="1:18" x14ac:dyDescent="0.2">
      <c r="A11" s="28" t="s">
        <v>50</v>
      </c>
      <c r="E11" s="29" t="s">
        <v>14</v>
      </c>
    </row>
    <row r="12" spans="1:18" x14ac:dyDescent="0.2">
      <c r="A12" t="s">
        <v>51</v>
      </c>
      <c r="E12" s="27" t="s">
        <v>52</v>
      </c>
    </row>
    <row r="13" spans="1:18" x14ac:dyDescent="0.2">
      <c r="A13" s="17" t="s">
        <v>44</v>
      </c>
      <c r="B13" s="21" t="s">
        <v>22</v>
      </c>
      <c r="C13" s="21" t="s">
        <v>53</v>
      </c>
      <c r="D13" s="17" t="s">
        <v>14</v>
      </c>
      <c r="E13" s="22" t="s">
        <v>54</v>
      </c>
      <c r="F13" s="23" t="s">
        <v>47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22</v>
      </c>
    </row>
    <row r="14" spans="1:18" ht="63.75" x14ac:dyDescent="0.2">
      <c r="A14" s="26" t="s">
        <v>48</v>
      </c>
      <c r="E14" s="27" t="s">
        <v>55</v>
      </c>
    </row>
    <row r="15" spans="1:18" x14ac:dyDescent="0.2">
      <c r="A15" s="28" t="s">
        <v>50</v>
      </c>
      <c r="E15" s="29" t="s">
        <v>14</v>
      </c>
    </row>
    <row r="16" spans="1:18" x14ac:dyDescent="0.2">
      <c r="A16" t="s">
        <v>51</v>
      </c>
      <c r="E16" s="27" t="s">
        <v>56</v>
      </c>
    </row>
    <row r="17" spans="1:16" x14ac:dyDescent="0.2">
      <c r="A17" s="17" t="s">
        <v>44</v>
      </c>
      <c r="B17" s="21" t="s">
        <v>21</v>
      </c>
      <c r="C17" s="21" t="s">
        <v>57</v>
      </c>
      <c r="D17" s="17" t="s">
        <v>14</v>
      </c>
      <c r="E17" s="22" t="s">
        <v>58</v>
      </c>
      <c r="F17" s="23" t="s">
        <v>47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22</v>
      </c>
    </row>
    <row r="18" spans="1:16" x14ac:dyDescent="0.2">
      <c r="A18" s="26" t="s">
        <v>48</v>
      </c>
      <c r="E18" s="27" t="s">
        <v>14</v>
      </c>
    </row>
    <row r="19" spans="1:16" x14ac:dyDescent="0.2">
      <c r="A19" s="28" t="s">
        <v>50</v>
      </c>
      <c r="E19" s="29" t="s">
        <v>14</v>
      </c>
    </row>
    <row r="20" spans="1:16" x14ac:dyDescent="0.2">
      <c r="A20" t="s">
        <v>51</v>
      </c>
      <c r="E20" s="27" t="s">
        <v>56</v>
      </c>
    </row>
    <row r="21" spans="1:16" x14ac:dyDescent="0.2">
      <c r="A21" s="17" t="s">
        <v>44</v>
      </c>
      <c r="B21" s="21" t="s">
        <v>32</v>
      </c>
      <c r="C21" s="21" t="s">
        <v>59</v>
      </c>
      <c r="D21" s="17" t="s">
        <v>14</v>
      </c>
      <c r="E21" s="22" t="s">
        <v>60</v>
      </c>
      <c r="F21" s="23" t="s">
        <v>47</v>
      </c>
      <c r="G21" s="24">
        <v>1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22</v>
      </c>
    </row>
    <row r="22" spans="1:16" x14ac:dyDescent="0.2">
      <c r="A22" s="26" t="s">
        <v>48</v>
      </c>
      <c r="E22" s="27" t="s">
        <v>61</v>
      </c>
    </row>
    <row r="23" spans="1:16" x14ac:dyDescent="0.2">
      <c r="A23" s="28" t="s">
        <v>50</v>
      </c>
      <c r="E23" s="29" t="s">
        <v>14</v>
      </c>
    </row>
    <row r="24" spans="1:16" ht="38.25" x14ac:dyDescent="0.2">
      <c r="A24" t="s">
        <v>51</v>
      </c>
      <c r="E24" s="27" t="s">
        <v>62</v>
      </c>
    </row>
    <row r="25" spans="1:16" x14ac:dyDescent="0.2">
      <c r="A25" s="17" t="s">
        <v>44</v>
      </c>
      <c r="B25" s="21" t="s">
        <v>34</v>
      </c>
      <c r="C25" s="21" t="s">
        <v>63</v>
      </c>
      <c r="D25" s="17" t="s">
        <v>14</v>
      </c>
      <c r="E25" s="22" t="s">
        <v>64</v>
      </c>
      <c r="F25" s="23" t="s">
        <v>47</v>
      </c>
      <c r="G25" s="24">
        <v>1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22</v>
      </c>
    </row>
    <row r="26" spans="1:16" x14ac:dyDescent="0.2">
      <c r="A26" s="26" t="s">
        <v>48</v>
      </c>
      <c r="E26" s="27" t="s">
        <v>14</v>
      </c>
    </row>
    <row r="27" spans="1:16" x14ac:dyDescent="0.2">
      <c r="A27" s="28" t="s">
        <v>50</v>
      </c>
      <c r="E27" s="29" t="s">
        <v>14</v>
      </c>
    </row>
    <row r="28" spans="1:16" x14ac:dyDescent="0.2">
      <c r="A28" t="s">
        <v>51</v>
      </c>
      <c r="E28" s="27" t="s">
        <v>65</v>
      </c>
    </row>
    <row r="29" spans="1:16" x14ac:dyDescent="0.2">
      <c r="A29" s="17" t="s">
        <v>44</v>
      </c>
      <c r="B29" s="21" t="s">
        <v>36</v>
      </c>
      <c r="C29" s="21" t="s">
        <v>66</v>
      </c>
      <c r="D29" s="17" t="s">
        <v>14</v>
      </c>
      <c r="E29" s="22" t="s">
        <v>67</v>
      </c>
      <c r="F29" s="23" t="s">
        <v>47</v>
      </c>
      <c r="G29" s="24">
        <v>1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22</v>
      </c>
    </row>
    <row r="30" spans="1:16" x14ac:dyDescent="0.2">
      <c r="A30" s="26" t="s">
        <v>48</v>
      </c>
      <c r="E30" s="27" t="s">
        <v>68</v>
      </c>
    </row>
    <row r="31" spans="1:16" x14ac:dyDescent="0.2">
      <c r="A31" s="28" t="s">
        <v>50</v>
      </c>
      <c r="E31" s="29" t="s">
        <v>14</v>
      </c>
    </row>
    <row r="32" spans="1:16" ht="25.5" x14ac:dyDescent="0.2">
      <c r="A32" t="s">
        <v>51</v>
      </c>
      <c r="E32" s="27" t="s">
        <v>69</v>
      </c>
    </row>
    <row r="33" spans="1:18" ht="12.75" customHeight="1" x14ac:dyDescent="0.2">
      <c r="A33" s="5" t="s">
        <v>42</v>
      </c>
      <c r="B33" s="5"/>
      <c r="C33" s="30" t="s">
        <v>28</v>
      </c>
      <c r="D33" s="5"/>
      <c r="E33" s="19" t="s">
        <v>70</v>
      </c>
      <c r="F33" s="5"/>
      <c r="G33" s="5"/>
      <c r="H33" s="5"/>
      <c r="I33" s="31">
        <f>0+Q33</f>
        <v>0</v>
      </c>
      <c r="O33">
        <f>0+R33</f>
        <v>0</v>
      </c>
      <c r="Q33">
        <f>0+I34</f>
        <v>0</v>
      </c>
      <c r="R33">
        <f>0+O34</f>
        <v>0</v>
      </c>
    </row>
    <row r="34" spans="1:18" x14ac:dyDescent="0.2">
      <c r="A34" s="17" t="s">
        <v>44</v>
      </c>
      <c r="B34" s="21" t="s">
        <v>71</v>
      </c>
      <c r="C34" s="21" t="s">
        <v>72</v>
      </c>
      <c r="D34" s="17" t="s">
        <v>14</v>
      </c>
      <c r="E34" s="22" t="s">
        <v>73</v>
      </c>
      <c r="F34" s="23" t="s">
        <v>74</v>
      </c>
      <c r="G34" s="24">
        <v>2400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22</v>
      </c>
    </row>
    <row r="35" spans="1:18" x14ac:dyDescent="0.2">
      <c r="A35" s="26" t="s">
        <v>48</v>
      </c>
      <c r="E35" s="27" t="s">
        <v>14</v>
      </c>
    </row>
    <row r="36" spans="1:18" x14ac:dyDescent="0.2">
      <c r="A36" s="28" t="s">
        <v>50</v>
      </c>
      <c r="E36" s="29" t="s">
        <v>75</v>
      </c>
    </row>
    <row r="37" spans="1:18" ht="63.75" x14ac:dyDescent="0.2">
      <c r="A37" t="s">
        <v>51</v>
      </c>
      <c r="E37" s="27" t="s">
        <v>76</v>
      </c>
    </row>
    <row r="38" spans="1:18" ht="12.75" customHeight="1" x14ac:dyDescent="0.2">
      <c r="A38" s="5" t="s">
        <v>42</v>
      </c>
      <c r="B38" s="5"/>
      <c r="C38" s="30" t="s">
        <v>71</v>
      </c>
      <c r="D38" s="5"/>
      <c r="E38" s="19" t="s">
        <v>77</v>
      </c>
      <c r="F38" s="5"/>
      <c r="G38" s="5"/>
      <c r="H38" s="5"/>
      <c r="I38" s="3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17" t="s">
        <v>44</v>
      </c>
      <c r="B39" s="21" t="s">
        <v>78</v>
      </c>
      <c r="C39" s="21" t="s">
        <v>79</v>
      </c>
      <c r="D39" s="17" t="s">
        <v>14</v>
      </c>
      <c r="E39" s="22" t="s">
        <v>80</v>
      </c>
      <c r="F39" s="23" t="s">
        <v>81</v>
      </c>
      <c r="G39" s="24">
        <v>10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22</v>
      </c>
    </row>
    <row r="40" spans="1:18" ht="76.5" x14ac:dyDescent="0.2">
      <c r="A40" s="26" t="s">
        <v>48</v>
      </c>
      <c r="E40" s="27" t="s">
        <v>82</v>
      </c>
    </row>
    <row r="41" spans="1:18" x14ac:dyDescent="0.2">
      <c r="A41" s="28" t="s">
        <v>50</v>
      </c>
      <c r="E41" s="29" t="s">
        <v>14</v>
      </c>
    </row>
    <row r="42" spans="1:18" ht="89.25" x14ac:dyDescent="0.2">
      <c r="A42" t="s">
        <v>51</v>
      </c>
      <c r="E42" s="27" t="s">
        <v>83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6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0+O8+O29+O102+O115+O152</f>
        <v>0</v>
      </c>
      <c r="P2" t="s">
        <v>21</v>
      </c>
    </row>
    <row r="3" spans="1:18" ht="15" customHeight="1" x14ac:dyDescent="0.2">
      <c r="A3" t="s">
        <v>11</v>
      </c>
      <c r="B3" s="9" t="s">
        <v>13</v>
      </c>
      <c r="C3" s="36" t="s">
        <v>14</v>
      </c>
      <c r="D3" s="33"/>
      <c r="E3" s="10" t="s">
        <v>15</v>
      </c>
      <c r="F3" s="1"/>
      <c r="G3" s="8"/>
      <c r="H3" s="7" t="s">
        <v>84</v>
      </c>
      <c r="I3" s="32">
        <f>0+I8+I29+I102+I115+I152</f>
        <v>0</v>
      </c>
      <c r="O3" t="s">
        <v>18</v>
      </c>
      <c r="P3" t="s">
        <v>22</v>
      </c>
    </row>
    <row r="4" spans="1:18" ht="15" customHeight="1" x14ac:dyDescent="0.2">
      <c r="A4" t="s">
        <v>16</v>
      </c>
      <c r="B4" s="12" t="s">
        <v>17</v>
      </c>
      <c r="C4" s="37" t="s">
        <v>84</v>
      </c>
      <c r="D4" s="38"/>
      <c r="E4" s="13" t="s">
        <v>85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9" t="s">
        <v>25</v>
      </c>
      <c r="B5" s="39" t="s">
        <v>27</v>
      </c>
      <c r="C5" s="39" t="s">
        <v>29</v>
      </c>
      <c r="D5" s="39" t="s">
        <v>30</v>
      </c>
      <c r="E5" s="39" t="s">
        <v>31</v>
      </c>
      <c r="F5" s="39" t="s">
        <v>33</v>
      </c>
      <c r="G5" s="39" t="s">
        <v>35</v>
      </c>
      <c r="H5" s="39" t="s">
        <v>37</v>
      </c>
      <c r="I5" s="39"/>
      <c r="O5" t="s">
        <v>20</v>
      </c>
      <c r="P5" t="s">
        <v>22</v>
      </c>
    </row>
    <row r="6" spans="1:18" ht="12.75" customHeight="1" x14ac:dyDescent="0.2">
      <c r="A6" s="39"/>
      <c r="B6" s="39"/>
      <c r="C6" s="39"/>
      <c r="D6" s="39"/>
      <c r="E6" s="39"/>
      <c r="F6" s="39"/>
      <c r="G6" s="39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44</v>
      </c>
      <c r="B9" s="21" t="s">
        <v>28</v>
      </c>
      <c r="C9" s="21" t="s">
        <v>86</v>
      </c>
      <c r="D9" s="17" t="s">
        <v>14</v>
      </c>
      <c r="E9" s="22" t="s">
        <v>87</v>
      </c>
      <c r="F9" s="23" t="s">
        <v>88</v>
      </c>
      <c r="G9" s="24">
        <v>212.8</v>
      </c>
      <c r="H9" s="25">
        <v>0</v>
      </c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48</v>
      </c>
      <c r="E10" s="27" t="s">
        <v>89</v>
      </c>
    </row>
    <row r="11" spans="1:18" x14ac:dyDescent="0.2">
      <c r="A11" s="28" t="s">
        <v>50</v>
      </c>
      <c r="E11" s="29" t="s">
        <v>90</v>
      </c>
    </row>
    <row r="12" spans="1:18" ht="25.5" x14ac:dyDescent="0.2">
      <c r="A12" t="s">
        <v>51</v>
      </c>
      <c r="E12" s="27" t="s">
        <v>91</v>
      </c>
    </row>
    <row r="13" spans="1:18" ht="25.5" x14ac:dyDescent="0.2">
      <c r="A13" s="17" t="s">
        <v>44</v>
      </c>
      <c r="B13" s="21" t="s">
        <v>22</v>
      </c>
      <c r="C13" s="21" t="s">
        <v>92</v>
      </c>
      <c r="D13" s="17" t="s">
        <v>14</v>
      </c>
      <c r="E13" s="22" t="s">
        <v>93</v>
      </c>
      <c r="F13" s="23" t="s">
        <v>94</v>
      </c>
      <c r="G13" s="24">
        <v>327.80700000000002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22</v>
      </c>
    </row>
    <row r="14" spans="1:18" x14ac:dyDescent="0.2">
      <c r="A14" s="26" t="s">
        <v>48</v>
      </c>
      <c r="E14" s="27" t="s">
        <v>95</v>
      </c>
    </row>
    <row r="15" spans="1:18" x14ac:dyDescent="0.2">
      <c r="A15" s="28" t="s">
        <v>50</v>
      </c>
      <c r="E15" s="29" t="s">
        <v>96</v>
      </c>
    </row>
    <row r="16" spans="1:18" ht="140.25" x14ac:dyDescent="0.2">
      <c r="A16" t="s">
        <v>51</v>
      </c>
      <c r="E16" s="27" t="s">
        <v>97</v>
      </c>
    </row>
    <row r="17" spans="1:18" ht="25.5" x14ac:dyDescent="0.2">
      <c r="A17" s="17" t="s">
        <v>44</v>
      </c>
      <c r="B17" s="21" t="s">
        <v>21</v>
      </c>
      <c r="C17" s="21" t="s">
        <v>98</v>
      </c>
      <c r="D17" s="17" t="s">
        <v>14</v>
      </c>
      <c r="E17" s="22" t="s">
        <v>99</v>
      </c>
      <c r="F17" s="23" t="s">
        <v>94</v>
      </c>
      <c r="G17" s="24">
        <v>9.3149999999999995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22</v>
      </c>
    </row>
    <row r="18" spans="1:18" x14ac:dyDescent="0.2">
      <c r="A18" s="26" t="s">
        <v>48</v>
      </c>
      <c r="E18" s="27" t="s">
        <v>14</v>
      </c>
    </row>
    <row r="19" spans="1:18" x14ac:dyDescent="0.2">
      <c r="A19" s="28" t="s">
        <v>50</v>
      </c>
      <c r="E19" s="29" t="s">
        <v>100</v>
      </c>
    </row>
    <row r="20" spans="1:18" ht="140.25" x14ac:dyDescent="0.2">
      <c r="A20" t="s">
        <v>51</v>
      </c>
      <c r="E20" s="27" t="s">
        <v>97</v>
      </c>
    </row>
    <row r="21" spans="1:18" ht="25.5" x14ac:dyDescent="0.2">
      <c r="A21" s="17" t="s">
        <v>44</v>
      </c>
      <c r="B21" s="21" t="s">
        <v>32</v>
      </c>
      <c r="C21" s="21" t="s">
        <v>101</v>
      </c>
      <c r="D21" s="17" t="s">
        <v>14</v>
      </c>
      <c r="E21" s="22" t="s">
        <v>102</v>
      </c>
      <c r="F21" s="23" t="s">
        <v>94</v>
      </c>
      <c r="G21" s="24">
        <v>38.963999999999999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22</v>
      </c>
    </row>
    <row r="22" spans="1:18" x14ac:dyDescent="0.2">
      <c r="A22" s="26" t="s">
        <v>48</v>
      </c>
      <c r="E22" s="27" t="s">
        <v>103</v>
      </c>
    </row>
    <row r="23" spans="1:18" ht="51" x14ac:dyDescent="0.2">
      <c r="A23" s="28" t="s">
        <v>50</v>
      </c>
      <c r="E23" s="29" t="s">
        <v>104</v>
      </c>
    </row>
    <row r="24" spans="1:18" ht="140.25" x14ac:dyDescent="0.2">
      <c r="A24" t="s">
        <v>51</v>
      </c>
      <c r="E24" s="27" t="s">
        <v>97</v>
      </c>
    </row>
    <row r="25" spans="1:18" ht="25.5" x14ac:dyDescent="0.2">
      <c r="A25" s="17" t="s">
        <v>44</v>
      </c>
      <c r="B25" s="21" t="s">
        <v>34</v>
      </c>
      <c r="C25" s="21" t="s">
        <v>105</v>
      </c>
      <c r="D25" s="17" t="s">
        <v>14</v>
      </c>
      <c r="E25" s="22" t="s">
        <v>106</v>
      </c>
      <c r="F25" s="23" t="s">
        <v>94</v>
      </c>
      <c r="G25" s="24">
        <v>1498.0419999999999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22</v>
      </c>
    </row>
    <row r="26" spans="1:18" ht="25.5" x14ac:dyDescent="0.2">
      <c r="A26" s="26" t="s">
        <v>48</v>
      </c>
      <c r="E26" s="27" t="s">
        <v>107</v>
      </c>
    </row>
    <row r="27" spans="1:18" ht="38.25" x14ac:dyDescent="0.2">
      <c r="A27" s="28" t="s">
        <v>50</v>
      </c>
      <c r="E27" s="29" t="s">
        <v>108</v>
      </c>
    </row>
    <row r="28" spans="1:18" ht="140.25" x14ac:dyDescent="0.2">
      <c r="A28" t="s">
        <v>51</v>
      </c>
      <c r="E28" s="27" t="s">
        <v>97</v>
      </c>
    </row>
    <row r="29" spans="1:18" ht="12.75" customHeight="1" x14ac:dyDescent="0.2">
      <c r="A29" s="5" t="s">
        <v>42</v>
      </c>
      <c r="B29" s="5"/>
      <c r="C29" s="30" t="s">
        <v>28</v>
      </c>
      <c r="D29" s="5"/>
      <c r="E29" s="19" t="s">
        <v>70</v>
      </c>
      <c r="F29" s="5"/>
      <c r="G29" s="5"/>
      <c r="H29" s="5"/>
      <c r="I29" s="31">
        <f>0+Q29</f>
        <v>0</v>
      </c>
      <c r="O29">
        <f>0+R29</f>
        <v>0</v>
      </c>
      <c r="Q29">
        <f>0+I30+I34+I38+I42+I46+I50+I54+I58+I62+I66+I70+I74+I78+I82+I86+I90+I94+I98</f>
        <v>0</v>
      </c>
      <c r="R29">
        <f>0+O30+O34+O38+O42+O46+O50+O54+O58+O62+O66+O70+O74+O78+O82+O86+O90+O94+O98</f>
        <v>0</v>
      </c>
    </row>
    <row r="30" spans="1:18" x14ac:dyDescent="0.2">
      <c r="A30" s="17" t="s">
        <v>44</v>
      </c>
      <c r="B30" s="21" t="s">
        <v>36</v>
      </c>
      <c r="C30" s="21" t="s">
        <v>109</v>
      </c>
      <c r="D30" s="17" t="s">
        <v>14</v>
      </c>
      <c r="E30" s="22" t="s">
        <v>110</v>
      </c>
      <c r="F30" s="23" t="s">
        <v>81</v>
      </c>
      <c r="G30" s="24">
        <v>4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22</v>
      </c>
    </row>
    <row r="31" spans="1:18" x14ac:dyDescent="0.2">
      <c r="A31" s="26" t="s">
        <v>48</v>
      </c>
      <c r="E31" s="27" t="s">
        <v>111</v>
      </c>
    </row>
    <row r="32" spans="1:18" x14ac:dyDescent="0.2">
      <c r="A32" s="28" t="s">
        <v>50</v>
      </c>
      <c r="E32" s="29" t="s">
        <v>112</v>
      </c>
    </row>
    <row r="33" spans="1:16" ht="165.75" x14ac:dyDescent="0.2">
      <c r="A33" t="s">
        <v>51</v>
      </c>
      <c r="E33" s="27" t="s">
        <v>113</v>
      </c>
    </row>
    <row r="34" spans="1:16" x14ac:dyDescent="0.2">
      <c r="A34" s="17" t="s">
        <v>44</v>
      </c>
      <c r="B34" s="21" t="s">
        <v>71</v>
      </c>
      <c r="C34" s="21" t="s">
        <v>114</v>
      </c>
      <c r="D34" s="17" t="s">
        <v>14</v>
      </c>
      <c r="E34" s="22" t="s">
        <v>115</v>
      </c>
      <c r="F34" s="23" t="s">
        <v>88</v>
      </c>
      <c r="G34" s="24">
        <v>2.25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22</v>
      </c>
    </row>
    <row r="35" spans="1:16" ht="25.5" x14ac:dyDescent="0.2">
      <c r="A35" s="26" t="s">
        <v>48</v>
      </c>
      <c r="E35" s="27" t="s">
        <v>116</v>
      </c>
    </row>
    <row r="36" spans="1:16" x14ac:dyDescent="0.2">
      <c r="A36" s="28" t="s">
        <v>50</v>
      </c>
      <c r="E36" s="29" t="s">
        <v>117</v>
      </c>
    </row>
    <row r="37" spans="1:16" ht="63.75" x14ac:dyDescent="0.2">
      <c r="A37" t="s">
        <v>51</v>
      </c>
      <c r="E37" s="27" t="s">
        <v>118</v>
      </c>
    </row>
    <row r="38" spans="1:16" x14ac:dyDescent="0.2">
      <c r="A38" s="17" t="s">
        <v>44</v>
      </c>
      <c r="B38" s="21" t="s">
        <v>78</v>
      </c>
      <c r="C38" s="21" t="s">
        <v>119</v>
      </c>
      <c r="D38" s="17" t="s">
        <v>14</v>
      </c>
      <c r="E38" s="22" t="s">
        <v>120</v>
      </c>
      <c r="F38" s="23" t="s">
        <v>88</v>
      </c>
      <c r="G38" s="24">
        <v>2.5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22</v>
      </c>
    </row>
    <row r="39" spans="1:16" ht="25.5" x14ac:dyDescent="0.2">
      <c r="A39" s="26" t="s">
        <v>48</v>
      </c>
      <c r="E39" s="27" t="s">
        <v>121</v>
      </c>
    </row>
    <row r="40" spans="1:16" x14ac:dyDescent="0.2">
      <c r="A40" s="28" t="s">
        <v>50</v>
      </c>
      <c r="E40" s="29" t="s">
        <v>122</v>
      </c>
    </row>
    <row r="41" spans="1:16" ht="63.75" x14ac:dyDescent="0.2">
      <c r="A41" t="s">
        <v>51</v>
      </c>
      <c r="E41" s="27" t="s">
        <v>118</v>
      </c>
    </row>
    <row r="42" spans="1:16" x14ac:dyDescent="0.2">
      <c r="A42" s="17" t="s">
        <v>44</v>
      </c>
      <c r="B42" s="21" t="s">
        <v>39</v>
      </c>
      <c r="C42" s="21" t="s">
        <v>123</v>
      </c>
      <c r="D42" s="17" t="s">
        <v>14</v>
      </c>
      <c r="E42" s="22" t="s">
        <v>124</v>
      </c>
      <c r="F42" s="23" t="s">
        <v>88</v>
      </c>
      <c r="G42" s="24">
        <v>0.33200000000000002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22</v>
      </c>
    </row>
    <row r="43" spans="1:16" ht="38.25" x14ac:dyDescent="0.2">
      <c r="A43" s="26" t="s">
        <v>48</v>
      </c>
      <c r="E43" s="27" t="s">
        <v>125</v>
      </c>
    </row>
    <row r="44" spans="1:16" x14ac:dyDescent="0.2">
      <c r="A44" s="28" t="s">
        <v>50</v>
      </c>
      <c r="E44" s="29" t="s">
        <v>126</v>
      </c>
    </row>
    <row r="45" spans="1:16" ht="63.75" x14ac:dyDescent="0.2">
      <c r="A45" t="s">
        <v>51</v>
      </c>
      <c r="E45" s="27" t="s">
        <v>118</v>
      </c>
    </row>
    <row r="46" spans="1:16" x14ac:dyDescent="0.2">
      <c r="A46" s="17" t="s">
        <v>44</v>
      </c>
      <c r="B46" s="21" t="s">
        <v>41</v>
      </c>
      <c r="C46" s="21" t="s">
        <v>127</v>
      </c>
      <c r="D46" s="17" t="s">
        <v>14</v>
      </c>
      <c r="E46" s="22" t="s">
        <v>128</v>
      </c>
      <c r="F46" s="23" t="s">
        <v>88</v>
      </c>
      <c r="G46" s="24">
        <v>13.734999999999999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22</v>
      </c>
    </row>
    <row r="47" spans="1:16" ht="25.5" x14ac:dyDescent="0.2">
      <c r="A47" s="26" t="s">
        <v>48</v>
      </c>
      <c r="E47" s="27" t="s">
        <v>129</v>
      </c>
    </row>
    <row r="48" spans="1:16" ht="51" x14ac:dyDescent="0.2">
      <c r="A48" s="28" t="s">
        <v>50</v>
      </c>
      <c r="E48" s="29" t="s">
        <v>130</v>
      </c>
    </row>
    <row r="49" spans="1:16" ht="63.75" x14ac:dyDescent="0.2">
      <c r="A49" t="s">
        <v>51</v>
      </c>
      <c r="E49" s="27" t="s">
        <v>118</v>
      </c>
    </row>
    <row r="50" spans="1:16" ht="25.5" x14ac:dyDescent="0.2">
      <c r="A50" s="17" t="s">
        <v>44</v>
      </c>
      <c r="B50" s="21" t="s">
        <v>131</v>
      </c>
      <c r="C50" s="21" t="s">
        <v>132</v>
      </c>
      <c r="D50" s="17" t="s">
        <v>133</v>
      </c>
      <c r="E50" s="22" t="s">
        <v>134</v>
      </c>
      <c r="F50" s="23" t="s">
        <v>88</v>
      </c>
      <c r="G50" s="24">
        <v>576.9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22</v>
      </c>
    </row>
    <row r="51" spans="1:16" ht="38.25" x14ac:dyDescent="0.2">
      <c r="A51" s="26" t="s">
        <v>48</v>
      </c>
      <c r="E51" s="27" t="s">
        <v>135</v>
      </c>
    </row>
    <row r="52" spans="1:16" x14ac:dyDescent="0.2">
      <c r="A52" s="28" t="s">
        <v>50</v>
      </c>
      <c r="E52" s="29" t="s">
        <v>136</v>
      </c>
    </row>
    <row r="53" spans="1:16" ht="63.75" x14ac:dyDescent="0.2">
      <c r="A53" t="s">
        <v>51</v>
      </c>
      <c r="E53" s="27" t="s">
        <v>118</v>
      </c>
    </row>
    <row r="54" spans="1:16" ht="25.5" x14ac:dyDescent="0.2">
      <c r="A54" s="17" t="s">
        <v>44</v>
      </c>
      <c r="B54" s="21" t="s">
        <v>137</v>
      </c>
      <c r="C54" s="21" t="s">
        <v>132</v>
      </c>
      <c r="D54" s="17" t="s">
        <v>138</v>
      </c>
      <c r="E54" s="22" t="s">
        <v>134</v>
      </c>
      <c r="F54" s="23" t="s">
        <v>88</v>
      </c>
      <c r="G54" s="24">
        <v>128.75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22</v>
      </c>
    </row>
    <row r="55" spans="1:16" ht="38.25" x14ac:dyDescent="0.2">
      <c r="A55" s="26" t="s">
        <v>48</v>
      </c>
      <c r="E55" s="27" t="s">
        <v>139</v>
      </c>
    </row>
    <row r="56" spans="1:16" x14ac:dyDescent="0.2">
      <c r="A56" s="28" t="s">
        <v>50</v>
      </c>
      <c r="E56" s="29" t="s">
        <v>140</v>
      </c>
    </row>
    <row r="57" spans="1:16" ht="63.75" x14ac:dyDescent="0.2">
      <c r="A57" t="s">
        <v>51</v>
      </c>
      <c r="E57" s="27" t="s">
        <v>118</v>
      </c>
    </row>
    <row r="58" spans="1:16" ht="25.5" x14ac:dyDescent="0.2">
      <c r="A58" s="17" t="s">
        <v>44</v>
      </c>
      <c r="B58" s="21" t="s">
        <v>141</v>
      </c>
      <c r="C58" s="21" t="s">
        <v>132</v>
      </c>
      <c r="D58" s="17" t="s">
        <v>142</v>
      </c>
      <c r="E58" s="22" t="s">
        <v>134</v>
      </c>
      <c r="F58" s="23" t="s">
        <v>88</v>
      </c>
      <c r="G58" s="24">
        <v>48.19</v>
      </c>
      <c r="H58" s="25">
        <v>0</v>
      </c>
      <c r="I58" s="25">
        <f>ROUND(ROUND(H58,2)*ROUND(G58,3),2)</f>
        <v>0</v>
      </c>
      <c r="O58">
        <f>(I58*21)/100</f>
        <v>0</v>
      </c>
      <c r="P58" t="s">
        <v>22</v>
      </c>
    </row>
    <row r="59" spans="1:16" ht="25.5" x14ac:dyDescent="0.2">
      <c r="A59" s="26" t="s">
        <v>48</v>
      </c>
      <c r="E59" s="27" t="s">
        <v>143</v>
      </c>
    </row>
    <row r="60" spans="1:16" ht="51" x14ac:dyDescent="0.2">
      <c r="A60" s="28" t="s">
        <v>50</v>
      </c>
      <c r="E60" s="29" t="s">
        <v>144</v>
      </c>
    </row>
    <row r="61" spans="1:16" ht="63.75" x14ac:dyDescent="0.2">
      <c r="A61" t="s">
        <v>51</v>
      </c>
      <c r="E61" s="27" t="s">
        <v>118</v>
      </c>
    </row>
    <row r="62" spans="1:16" x14ac:dyDescent="0.2">
      <c r="A62" s="17" t="s">
        <v>44</v>
      </c>
      <c r="B62" s="21" t="s">
        <v>145</v>
      </c>
      <c r="C62" s="21" t="s">
        <v>146</v>
      </c>
      <c r="D62" s="17" t="s">
        <v>14</v>
      </c>
      <c r="E62" s="22" t="s">
        <v>147</v>
      </c>
      <c r="F62" s="23" t="s">
        <v>88</v>
      </c>
      <c r="G62" s="24">
        <v>1.8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22</v>
      </c>
    </row>
    <row r="63" spans="1:16" ht="25.5" x14ac:dyDescent="0.2">
      <c r="A63" s="26" t="s">
        <v>48</v>
      </c>
      <c r="E63" s="27" t="s">
        <v>148</v>
      </c>
    </row>
    <row r="64" spans="1:16" x14ac:dyDescent="0.2">
      <c r="A64" s="28" t="s">
        <v>50</v>
      </c>
      <c r="E64" s="29" t="s">
        <v>149</v>
      </c>
    </row>
    <row r="65" spans="1:16" ht="63.75" x14ac:dyDescent="0.2">
      <c r="A65" t="s">
        <v>51</v>
      </c>
      <c r="E65" s="27" t="s">
        <v>118</v>
      </c>
    </row>
    <row r="66" spans="1:16" x14ac:dyDescent="0.2">
      <c r="A66" s="17" t="s">
        <v>44</v>
      </c>
      <c r="B66" s="21" t="s">
        <v>150</v>
      </c>
      <c r="C66" s="21" t="s">
        <v>151</v>
      </c>
      <c r="D66" s="17" t="s">
        <v>14</v>
      </c>
      <c r="E66" s="22" t="s">
        <v>152</v>
      </c>
      <c r="F66" s="23" t="s">
        <v>88</v>
      </c>
      <c r="G66" s="24">
        <v>160.625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22</v>
      </c>
    </row>
    <row r="67" spans="1:16" ht="38.25" x14ac:dyDescent="0.2">
      <c r="A67" s="26" t="s">
        <v>48</v>
      </c>
      <c r="E67" s="27" t="s">
        <v>153</v>
      </c>
    </row>
    <row r="68" spans="1:16" ht="25.5" x14ac:dyDescent="0.2">
      <c r="A68" s="28" t="s">
        <v>50</v>
      </c>
      <c r="E68" s="29" t="s">
        <v>154</v>
      </c>
    </row>
    <row r="69" spans="1:16" ht="369.75" x14ac:dyDescent="0.2">
      <c r="A69" t="s">
        <v>51</v>
      </c>
      <c r="E69" s="27" t="s">
        <v>155</v>
      </c>
    </row>
    <row r="70" spans="1:16" x14ac:dyDescent="0.2">
      <c r="A70" s="17" t="s">
        <v>44</v>
      </c>
      <c r="B70" s="21" t="s">
        <v>156</v>
      </c>
      <c r="C70" s="21" t="s">
        <v>157</v>
      </c>
      <c r="D70" s="17" t="s">
        <v>14</v>
      </c>
      <c r="E70" s="22" t="s">
        <v>158</v>
      </c>
      <c r="F70" s="23" t="s">
        <v>88</v>
      </c>
      <c r="G70" s="24">
        <v>19.89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22</v>
      </c>
    </row>
    <row r="71" spans="1:16" ht="25.5" x14ac:dyDescent="0.2">
      <c r="A71" s="26" t="s">
        <v>48</v>
      </c>
      <c r="E71" s="27" t="s">
        <v>159</v>
      </c>
    </row>
    <row r="72" spans="1:16" x14ac:dyDescent="0.2">
      <c r="A72" s="28" t="s">
        <v>50</v>
      </c>
      <c r="E72" s="29" t="s">
        <v>160</v>
      </c>
    </row>
    <row r="73" spans="1:16" ht="369.75" x14ac:dyDescent="0.2">
      <c r="A73" t="s">
        <v>51</v>
      </c>
      <c r="E73" s="27" t="s">
        <v>155</v>
      </c>
    </row>
    <row r="74" spans="1:16" x14ac:dyDescent="0.2">
      <c r="A74" s="17" t="s">
        <v>44</v>
      </c>
      <c r="B74" s="21" t="s">
        <v>161</v>
      </c>
      <c r="C74" s="21" t="s">
        <v>162</v>
      </c>
      <c r="D74" s="17" t="s">
        <v>14</v>
      </c>
      <c r="E74" s="22" t="s">
        <v>163</v>
      </c>
      <c r="F74" s="23" t="s">
        <v>88</v>
      </c>
      <c r="G74" s="24">
        <v>212.8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22</v>
      </c>
    </row>
    <row r="75" spans="1:16" x14ac:dyDescent="0.2">
      <c r="A75" s="26" t="s">
        <v>48</v>
      </c>
      <c r="E75" s="27" t="s">
        <v>164</v>
      </c>
    </row>
    <row r="76" spans="1:16" x14ac:dyDescent="0.2">
      <c r="A76" s="28" t="s">
        <v>50</v>
      </c>
      <c r="E76" s="29" t="s">
        <v>165</v>
      </c>
    </row>
    <row r="77" spans="1:16" ht="306" x14ac:dyDescent="0.2">
      <c r="A77" t="s">
        <v>51</v>
      </c>
      <c r="E77" s="27" t="s">
        <v>166</v>
      </c>
    </row>
    <row r="78" spans="1:16" x14ac:dyDescent="0.2">
      <c r="A78" s="17" t="s">
        <v>44</v>
      </c>
      <c r="B78" s="21" t="s">
        <v>167</v>
      </c>
      <c r="C78" s="21" t="s">
        <v>168</v>
      </c>
      <c r="D78" s="17" t="s">
        <v>14</v>
      </c>
      <c r="E78" s="22" t="s">
        <v>169</v>
      </c>
      <c r="F78" s="23" t="s">
        <v>88</v>
      </c>
      <c r="G78" s="24">
        <v>1.6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22</v>
      </c>
    </row>
    <row r="79" spans="1:16" x14ac:dyDescent="0.2">
      <c r="A79" s="26" t="s">
        <v>48</v>
      </c>
      <c r="E79" s="27" t="s">
        <v>170</v>
      </c>
    </row>
    <row r="80" spans="1:16" x14ac:dyDescent="0.2">
      <c r="A80" s="28" t="s">
        <v>50</v>
      </c>
      <c r="E80" s="29" t="s">
        <v>171</v>
      </c>
    </row>
    <row r="81" spans="1:16" ht="318.75" x14ac:dyDescent="0.2">
      <c r="A81" t="s">
        <v>51</v>
      </c>
      <c r="E81" s="27" t="s">
        <v>172</v>
      </c>
    </row>
    <row r="82" spans="1:16" x14ac:dyDescent="0.2">
      <c r="A82" s="17" t="s">
        <v>44</v>
      </c>
      <c r="B82" s="21" t="s">
        <v>173</v>
      </c>
      <c r="C82" s="21" t="s">
        <v>174</v>
      </c>
      <c r="D82" s="17" t="s">
        <v>14</v>
      </c>
      <c r="E82" s="22" t="s">
        <v>175</v>
      </c>
      <c r="F82" s="23" t="s">
        <v>88</v>
      </c>
      <c r="G82" s="24">
        <v>182.11500000000001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22</v>
      </c>
    </row>
    <row r="83" spans="1:16" x14ac:dyDescent="0.2">
      <c r="A83" s="26" t="s">
        <v>48</v>
      </c>
      <c r="E83" s="27" t="s">
        <v>176</v>
      </c>
    </row>
    <row r="84" spans="1:16" x14ac:dyDescent="0.2">
      <c r="A84" s="28" t="s">
        <v>50</v>
      </c>
      <c r="E84" s="29" t="s">
        <v>177</v>
      </c>
    </row>
    <row r="85" spans="1:16" ht="191.25" x14ac:dyDescent="0.2">
      <c r="A85" t="s">
        <v>51</v>
      </c>
      <c r="E85" s="27" t="s">
        <v>178</v>
      </c>
    </row>
    <row r="86" spans="1:16" x14ac:dyDescent="0.2">
      <c r="A86" s="17" t="s">
        <v>44</v>
      </c>
      <c r="B86" s="21" t="s">
        <v>179</v>
      </c>
      <c r="C86" s="21" t="s">
        <v>180</v>
      </c>
      <c r="D86" s="17" t="s">
        <v>14</v>
      </c>
      <c r="E86" s="22" t="s">
        <v>181</v>
      </c>
      <c r="F86" s="23" t="s">
        <v>74</v>
      </c>
      <c r="G86" s="24">
        <v>1064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22</v>
      </c>
    </row>
    <row r="87" spans="1:16" x14ac:dyDescent="0.2">
      <c r="A87" s="26" t="s">
        <v>48</v>
      </c>
      <c r="E87" s="27" t="s">
        <v>182</v>
      </c>
    </row>
    <row r="88" spans="1:16" x14ac:dyDescent="0.2">
      <c r="A88" s="28" t="s">
        <v>50</v>
      </c>
      <c r="E88" s="29" t="s">
        <v>183</v>
      </c>
    </row>
    <row r="89" spans="1:16" ht="38.25" x14ac:dyDescent="0.2">
      <c r="A89" t="s">
        <v>51</v>
      </c>
      <c r="E89" s="27" t="s">
        <v>184</v>
      </c>
    </row>
    <row r="90" spans="1:16" x14ac:dyDescent="0.2">
      <c r="A90" s="17" t="s">
        <v>44</v>
      </c>
      <c r="B90" s="21" t="s">
        <v>185</v>
      </c>
      <c r="C90" s="21" t="s">
        <v>186</v>
      </c>
      <c r="D90" s="17" t="s">
        <v>14</v>
      </c>
      <c r="E90" s="22" t="s">
        <v>187</v>
      </c>
      <c r="F90" s="23" t="s">
        <v>74</v>
      </c>
      <c r="G90" s="24">
        <v>1064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22</v>
      </c>
    </row>
    <row r="91" spans="1:16" x14ac:dyDescent="0.2">
      <c r="A91" s="26" t="s">
        <v>48</v>
      </c>
      <c r="E91" s="27" t="s">
        <v>14</v>
      </c>
    </row>
    <row r="92" spans="1:16" x14ac:dyDescent="0.2">
      <c r="A92" s="28" t="s">
        <v>50</v>
      </c>
      <c r="E92" s="29" t="s">
        <v>188</v>
      </c>
    </row>
    <row r="93" spans="1:16" ht="25.5" x14ac:dyDescent="0.2">
      <c r="A93" t="s">
        <v>51</v>
      </c>
      <c r="E93" s="27" t="s">
        <v>189</v>
      </c>
    </row>
    <row r="94" spans="1:16" x14ac:dyDescent="0.2">
      <c r="A94" s="17" t="s">
        <v>44</v>
      </c>
      <c r="B94" s="21" t="s">
        <v>190</v>
      </c>
      <c r="C94" s="21" t="s">
        <v>191</v>
      </c>
      <c r="D94" s="17" t="s">
        <v>14</v>
      </c>
      <c r="E94" s="22" t="s">
        <v>192</v>
      </c>
      <c r="F94" s="23" t="s">
        <v>74</v>
      </c>
      <c r="G94" s="24">
        <v>2128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22</v>
      </c>
    </row>
    <row r="95" spans="1:16" x14ac:dyDescent="0.2">
      <c r="A95" s="26" t="s">
        <v>48</v>
      </c>
      <c r="E95" s="27" t="s">
        <v>14</v>
      </c>
    </row>
    <row r="96" spans="1:16" x14ac:dyDescent="0.2">
      <c r="A96" s="28" t="s">
        <v>50</v>
      </c>
      <c r="E96" s="29" t="s">
        <v>193</v>
      </c>
    </row>
    <row r="97" spans="1:18" ht="38.25" x14ac:dyDescent="0.2">
      <c r="A97" t="s">
        <v>51</v>
      </c>
      <c r="E97" s="27" t="s">
        <v>194</v>
      </c>
    </row>
    <row r="98" spans="1:18" x14ac:dyDescent="0.2">
      <c r="A98" s="17" t="s">
        <v>44</v>
      </c>
      <c r="B98" s="21" t="s">
        <v>195</v>
      </c>
      <c r="C98" s="21" t="s">
        <v>196</v>
      </c>
      <c r="D98" s="17" t="s">
        <v>14</v>
      </c>
      <c r="E98" s="22" t="s">
        <v>197</v>
      </c>
      <c r="F98" s="23" t="s">
        <v>81</v>
      </c>
      <c r="G98" s="24">
        <v>20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22</v>
      </c>
    </row>
    <row r="99" spans="1:18" x14ac:dyDescent="0.2">
      <c r="A99" s="26" t="s">
        <v>48</v>
      </c>
      <c r="E99" s="27" t="s">
        <v>14</v>
      </c>
    </row>
    <row r="100" spans="1:18" x14ac:dyDescent="0.2">
      <c r="A100" s="28" t="s">
        <v>50</v>
      </c>
      <c r="E100" s="29" t="s">
        <v>198</v>
      </c>
    </row>
    <row r="101" spans="1:18" ht="89.25" x14ac:dyDescent="0.2">
      <c r="A101" t="s">
        <v>51</v>
      </c>
      <c r="E101" s="27" t="s">
        <v>199</v>
      </c>
    </row>
    <row r="102" spans="1:18" ht="12.75" customHeight="1" x14ac:dyDescent="0.2">
      <c r="A102" s="5" t="s">
        <v>42</v>
      </c>
      <c r="B102" s="5"/>
      <c r="C102" s="30" t="s">
        <v>22</v>
      </c>
      <c r="D102" s="5"/>
      <c r="E102" s="19" t="s">
        <v>200</v>
      </c>
      <c r="F102" s="5"/>
      <c r="G102" s="5"/>
      <c r="H102" s="5"/>
      <c r="I102" s="31">
        <f>0+Q102</f>
        <v>0</v>
      </c>
      <c r="O102">
        <f>0+R102</f>
        <v>0</v>
      </c>
      <c r="Q102">
        <f>0+I103+I107+I111</f>
        <v>0</v>
      </c>
      <c r="R102">
        <f>0+O103+O107+O111</f>
        <v>0</v>
      </c>
    </row>
    <row r="103" spans="1:18" x14ac:dyDescent="0.2">
      <c r="A103" s="17" t="s">
        <v>44</v>
      </c>
      <c r="B103" s="21" t="s">
        <v>201</v>
      </c>
      <c r="C103" s="21" t="s">
        <v>202</v>
      </c>
      <c r="D103" s="17" t="s">
        <v>14</v>
      </c>
      <c r="E103" s="22" t="s">
        <v>203</v>
      </c>
      <c r="F103" s="23" t="s">
        <v>204</v>
      </c>
      <c r="G103" s="24">
        <v>330</v>
      </c>
      <c r="H103" s="25">
        <v>0</v>
      </c>
      <c r="I103" s="25">
        <f>ROUND(ROUND(H103,2)*ROUND(G103,3),2)</f>
        <v>0</v>
      </c>
      <c r="O103">
        <f>(I103*21)/100</f>
        <v>0</v>
      </c>
      <c r="P103" t="s">
        <v>22</v>
      </c>
    </row>
    <row r="104" spans="1:18" ht="25.5" x14ac:dyDescent="0.2">
      <c r="A104" s="26" t="s">
        <v>48</v>
      </c>
      <c r="E104" s="27" t="s">
        <v>205</v>
      </c>
    </row>
    <row r="105" spans="1:18" x14ac:dyDescent="0.2">
      <c r="A105" s="28" t="s">
        <v>50</v>
      </c>
      <c r="E105" s="29" t="s">
        <v>206</v>
      </c>
    </row>
    <row r="106" spans="1:18" ht="165.75" x14ac:dyDescent="0.2">
      <c r="A106" t="s">
        <v>51</v>
      </c>
      <c r="E106" s="27" t="s">
        <v>207</v>
      </c>
    </row>
    <row r="107" spans="1:18" x14ac:dyDescent="0.2">
      <c r="A107" s="17" t="s">
        <v>44</v>
      </c>
      <c r="B107" s="21" t="s">
        <v>208</v>
      </c>
      <c r="C107" s="21" t="s">
        <v>209</v>
      </c>
      <c r="D107" s="17" t="s">
        <v>14</v>
      </c>
      <c r="E107" s="22" t="s">
        <v>210</v>
      </c>
      <c r="F107" s="23" t="s">
        <v>74</v>
      </c>
      <c r="G107" s="24">
        <v>660</v>
      </c>
      <c r="H107" s="25">
        <v>0</v>
      </c>
      <c r="I107" s="25">
        <f>ROUND(ROUND(H107,2)*ROUND(G107,3),2)</f>
        <v>0</v>
      </c>
      <c r="O107">
        <f>(I107*21)/100</f>
        <v>0</v>
      </c>
      <c r="P107" t="s">
        <v>22</v>
      </c>
    </row>
    <row r="108" spans="1:18" x14ac:dyDescent="0.2">
      <c r="A108" s="26" t="s">
        <v>48</v>
      </c>
      <c r="E108" s="27" t="s">
        <v>211</v>
      </c>
    </row>
    <row r="109" spans="1:18" x14ac:dyDescent="0.2">
      <c r="A109" s="28" t="s">
        <v>50</v>
      </c>
      <c r="E109" s="29" t="s">
        <v>212</v>
      </c>
    </row>
    <row r="110" spans="1:18" ht="51" x14ac:dyDescent="0.2">
      <c r="A110" t="s">
        <v>51</v>
      </c>
      <c r="E110" s="27" t="s">
        <v>213</v>
      </c>
    </row>
    <row r="111" spans="1:18" x14ac:dyDescent="0.2">
      <c r="A111" s="17" t="s">
        <v>44</v>
      </c>
      <c r="B111" s="21" t="s">
        <v>214</v>
      </c>
      <c r="C111" s="21" t="s">
        <v>215</v>
      </c>
      <c r="D111" s="17" t="s">
        <v>14</v>
      </c>
      <c r="E111" s="22" t="s">
        <v>216</v>
      </c>
      <c r="F111" s="23" t="s">
        <v>88</v>
      </c>
      <c r="G111" s="24">
        <v>1.6</v>
      </c>
      <c r="H111" s="25">
        <v>0</v>
      </c>
      <c r="I111" s="25">
        <f>ROUND(ROUND(H111,2)*ROUND(G111,3),2)</f>
        <v>0</v>
      </c>
      <c r="O111">
        <f>(I111*21)/100</f>
        <v>0</v>
      </c>
      <c r="P111" t="s">
        <v>22</v>
      </c>
    </row>
    <row r="112" spans="1:18" x14ac:dyDescent="0.2">
      <c r="A112" s="26" t="s">
        <v>48</v>
      </c>
      <c r="E112" s="27" t="s">
        <v>14</v>
      </c>
    </row>
    <row r="113" spans="1:18" x14ac:dyDescent="0.2">
      <c r="A113" s="28" t="s">
        <v>50</v>
      </c>
      <c r="E113" s="29" t="s">
        <v>217</v>
      </c>
    </row>
    <row r="114" spans="1:18" ht="369.75" x14ac:dyDescent="0.2">
      <c r="A114" t="s">
        <v>51</v>
      </c>
      <c r="E114" s="27" t="s">
        <v>218</v>
      </c>
    </row>
    <row r="115" spans="1:18" ht="12.75" customHeight="1" x14ac:dyDescent="0.2">
      <c r="A115" s="5" t="s">
        <v>42</v>
      </c>
      <c r="B115" s="5"/>
      <c r="C115" s="30" t="s">
        <v>34</v>
      </c>
      <c r="D115" s="5"/>
      <c r="E115" s="19" t="s">
        <v>219</v>
      </c>
      <c r="F115" s="5"/>
      <c r="G115" s="5"/>
      <c r="H115" s="5"/>
      <c r="I115" s="31">
        <f>0+Q115</f>
        <v>0</v>
      </c>
      <c r="O115">
        <f>0+R115</f>
        <v>0</v>
      </c>
      <c r="Q115">
        <f>0+I116+I120+I124+I128+I132+I136+I140+I144+I148</f>
        <v>0</v>
      </c>
      <c r="R115">
        <f>0+O116+O120+O124+O128+O132+O136+O140+O144+O148</f>
        <v>0</v>
      </c>
    </row>
    <row r="116" spans="1:18" x14ac:dyDescent="0.2">
      <c r="A116" s="17" t="s">
        <v>44</v>
      </c>
      <c r="B116" s="21" t="s">
        <v>220</v>
      </c>
      <c r="C116" s="21" t="s">
        <v>221</v>
      </c>
      <c r="D116" s="17" t="s">
        <v>133</v>
      </c>
      <c r="E116" s="22" t="s">
        <v>222</v>
      </c>
      <c r="F116" s="23" t="s">
        <v>88</v>
      </c>
      <c r="G116" s="24">
        <v>202.2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22</v>
      </c>
    </row>
    <row r="117" spans="1:18" x14ac:dyDescent="0.2">
      <c r="A117" s="26" t="s">
        <v>48</v>
      </c>
      <c r="E117" s="27" t="s">
        <v>223</v>
      </c>
    </row>
    <row r="118" spans="1:18" ht="25.5" x14ac:dyDescent="0.2">
      <c r="A118" s="28" t="s">
        <v>50</v>
      </c>
      <c r="E118" s="29" t="s">
        <v>224</v>
      </c>
    </row>
    <row r="119" spans="1:18" ht="51" x14ac:dyDescent="0.2">
      <c r="A119" t="s">
        <v>51</v>
      </c>
      <c r="E119" s="27" t="s">
        <v>225</v>
      </c>
    </row>
    <row r="120" spans="1:18" x14ac:dyDescent="0.2">
      <c r="A120" s="17" t="s">
        <v>44</v>
      </c>
      <c r="B120" s="21" t="s">
        <v>226</v>
      </c>
      <c r="C120" s="21" t="s">
        <v>221</v>
      </c>
      <c r="D120" s="17" t="s">
        <v>138</v>
      </c>
      <c r="E120" s="22" t="s">
        <v>222</v>
      </c>
      <c r="F120" s="23" t="s">
        <v>88</v>
      </c>
      <c r="G120" s="24">
        <v>367.78500000000003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22</v>
      </c>
    </row>
    <row r="121" spans="1:18" ht="25.5" x14ac:dyDescent="0.2">
      <c r="A121" s="26" t="s">
        <v>48</v>
      </c>
      <c r="E121" s="27" t="s">
        <v>227</v>
      </c>
    </row>
    <row r="122" spans="1:18" ht="63.75" x14ac:dyDescent="0.2">
      <c r="A122" s="28" t="s">
        <v>50</v>
      </c>
      <c r="E122" s="29" t="s">
        <v>228</v>
      </c>
    </row>
    <row r="123" spans="1:18" ht="51" x14ac:dyDescent="0.2">
      <c r="A123" t="s">
        <v>51</v>
      </c>
      <c r="E123" s="27" t="s">
        <v>225</v>
      </c>
    </row>
    <row r="124" spans="1:18" x14ac:dyDescent="0.2">
      <c r="A124" s="17" t="s">
        <v>44</v>
      </c>
      <c r="B124" s="21" t="s">
        <v>229</v>
      </c>
      <c r="C124" s="21" t="s">
        <v>230</v>
      </c>
      <c r="D124" s="17" t="s">
        <v>14</v>
      </c>
      <c r="E124" s="22" t="s">
        <v>231</v>
      </c>
      <c r="F124" s="23" t="s">
        <v>88</v>
      </c>
      <c r="G124" s="24">
        <v>1.5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22</v>
      </c>
    </row>
    <row r="125" spans="1:18" x14ac:dyDescent="0.2">
      <c r="A125" s="26" t="s">
        <v>48</v>
      </c>
      <c r="E125" s="27" t="s">
        <v>232</v>
      </c>
    </row>
    <row r="126" spans="1:18" x14ac:dyDescent="0.2">
      <c r="A126" s="28" t="s">
        <v>50</v>
      </c>
      <c r="E126" s="29" t="s">
        <v>233</v>
      </c>
    </row>
    <row r="127" spans="1:18" ht="102" x14ac:dyDescent="0.2">
      <c r="A127" t="s">
        <v>51</v>
      </c>
      <c r="E127" s="27" t="s">
        <v>234</v>
      </c>
    </row>
    <row r="128" spans="1:18" x14ac:dyDescent="0.2">
      <c r="A128" s="17" t="s">
        <v>44</v>
      </c>
      <c r="B128" s="21" t="s">
        <v>235</v>
      </c>
      <c r="C128" s="21" t="s">
        <v>236</v>
      </c>
      <c r="D128" s="17" t="s">
        <v>14</v>
      </c>
      <c r="E128" s="22" t="s">
        <v>237</v>
      </c>
      <c r="F128" s="23" t="s">
        <v>74</v>
      </c>
      <c r="G128" s="24">
        <v>25</v>
      </c>
      <c r="H128" s="25">
        <v>0</v>
      </c>
      <c r="I128" s="25">
        <f>ROUND(ROUND(H128,2)*ROUND(G128,3),2)</f>
        <v>0</v>
      </c>
      <c r="O128">
        <f>(I128*21)/100</f>
        <v>0</v>
      </c>
      <c r="P128" t="s">
        <v>22</v>
      </c>
    </row>
    <row r="129" spans="1:16" x14ac:dyDescent="0.2">
      <c r="A129" s="26" t="s">
        <v>48</v>
      </c>
      <c r="E129" s="27" t="s">
        <v>238</v>
      </c>
    </row>
    <row r="130" spans="1:16" x14ac:dyDescent="0.2">
      <c r="A130" s="28" t="s">
        <v>50</v>
      </c>
      <c r="E130" s="29" t="s">
        <v>239</v>
      </c>
    </row>
    <row r="131" spans="1:16" ht="51" x14ac:dyDescent="0.2">
      <c r="A131" t="s">
        <v>51</v>
      </c>
      <c r="E131" s="27" t="s">
        <v>240</v>
      </c>
    </row>
    <row r="132" spans="1:16" x14ac:dyDescent="0.2">
      <c r="A132" s="17" t="s">
        <v>44</v>
      </c>
      <c r="B132" s="21" t="s">
        <v>241</v>
      </c>
      <c r="C132" s="21" t="s">
        <v>242</v>
      </c>
      <c r="D132" s="17" t="s">
        <v>14</v>
      </c>
      <c r="E132" s="22" t="s">
        <v>243</v>
      </c>
      <c r="F132" s="23" t="s">
        <v>74</v>
      </c>
      <c r="G132" s="24">
        <v>25</v>
      </c>
      <c r="H132" s="25">
        <v>0</v>
      </c>
      <c r="I132" s="25">
        <f>ROUND(ROUND(H132,2)*ROUND(G132,3),2)</f>
        <v>0</v>
      </c>
      <c r="O132">
        <f>(I132*21)/100</f>
        <v>0</v>
      </c>
      <c r="P132" t="s">
        <v>22</v>
      </c>
    </row>
    <row r="133" spans="1:16" x14ac:dyDescent="0.2">
      <c r="A133" s="26" t="s">
        <v>48</v>
      </c>
      <c r="E133" s="27" t="s">
        <v>244</v>
      </c>
    </row>
    <row r="134" spans="1:16" x14ac:dyDescent="0.2">
      <c r="A134" s="28" t="s">
        <v>50</v>
      </c>
      <c r="E134" s="29" t="s">
        <v>245</v>
      </c>
    </row>
    <row r="135" spans="1:16" ht="140.25" x14ac:dyDescent="0.2">
      <c r="A135" t="s">
        <v>51</v>
      </c>
      <c r="E135" s="27" t="s">
        <v>246</v>
      </c>
    </row>
    <row r="136" spans="1:16" x14ac:dyDescent="0.2">
      <c r="A136" s="17" t="s">
        <v>44</v>
      </c>
      <c r="B136" s="21" t="s">
        <v>247</v>
      </c>
      <c r="C136" s="21" t="s">
        <v>248</v>
      </c>
      <c r="D136" s="17" t="s">
        <v>14</v>
      </c>
      <c r="E136" s="22" t="s">
        <v>249</v>
      </c>
      <c r="F136" s="23" t="s">
        <v>74</v>
      </c>
      <c r="G136" s="24">
        <v>219.7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22</v>
      </c>
    </row>
    <row r="137" spans="1:16" x14ac:dyDescent="0.2">
      <c r="A137" s="26" t="s">
        <v>48</v>
      </c>
      <c r="E137" s="27" t="s">
        <v>250</v>
      </c>
    </row>
    <row r="138" spans="1:16" ht="25.5" x14ac:dyDescent="0.2">
      <c r="A138" s="28" t="s">
        <v>50</v>
      </c>
      <c r="E138" s="29" t="s">
        <v>251</v>
      </c>
    </row>
    <row r="139" spans="1:16" ht="165.75" x14ac:dyDescent="0.2">
      <c r="A139" t="s">
        <v>51</v>
      </c>
      <c r="E139" s="27" t="s">
        <v>252</v>
      </c>
    </row>
    <row r="140" spans="1:16" x14ac:dyDescent="0.2">
      <c r="A140" s="17" t="s">
        <v>44</v>
      </c>
      <c r="B140" s="21" t="s">
        <v>253</v>
      </c>
      <c r="C140" s="21" t="s">
        <v>254</v>
      </c>
      <c r="D140" s="17" t="s">
        <v>14</v>
      </c>
      <c r="E140" s="22" t="s">
        <v>255</v>
      </c>
      <c r="F140" s="23" t="s">
        <v>74</v>
      </c>
      <c r="G140" s="24">
        <v>1485.4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22</v>
      </c>
    </row>
    <row r="141" spans="1:16" ht="25.5" x14ac:dyDescent="0.2">
      <c r="A141" s="26" t="s">
        <v>48</v>
      </c>
      <c r="E141" s="27" t="s">
        <v>256</v>
      </c>
    </row>
    <row r="142" spans="1:16" ht="63.75" x14ac:dyDescent="0.2">
      <c r="A142" s="28" t="s">
        <v>50</v>
      </c>
      <c r="E142" s="29" t="s">
        <v>257</v>
      </c>
    </row>
    <row r="143" spans="1:16" ht="165.75" x14ac:dyDescent="0.2">
      <c r="A143" t="s">
        <v>51</v>
      </c>
      <c r="E143" s="27" t="s">
        <v>252</v>
      </c>
    </row>
    <row r="144" spans="1:16" ht="25.5" x14ac:dyDescent="0.2">
      <c r="A144" s="17" t="s">
        <v>44</v>
      </c>
      <c r="B144" s="21" t="s">
        <v>258</v>
      </c>
      <c r="C144" s="21" t="s">
        <v>259</v>
      </c>
      <c r="D144" s="17" t="s">
        <v>14</v>
      </c>
      <c r="E144" s="22" t="s">
        <v>260</v>
      </c>
      <c r="F144" s="23" t="s">
        <v>74</v>
      </c>
      <c r="G144" s="24">
        <v>3.8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22</v>
      </c>
    </row>
    <row r="145" spans="1:18" x14ac:dyDescent="0.2">
      <c r="A145" s="26" t="s">
        <v>48</v>
      </c>
      <c r="E145" s="27" t="s">
        <v>261</v>
      </c>
    </row>
    <row r="146" spans="1:18" x14ac:dyDescent="0.2">
      <c r="A146" s="28" t="s">
        <v>50</v>
      </c>
      <c r="E146" s="29" t="s">
        <v>262</v>
      </c>
    </row>
    <row r="147" spans="1:18" ht="165.75" x14ac:dyDescent="0.2">
      <c r="A147" t="s">
        <v>51</v>
      </c>
      <c r="E147" s="27" t="s">
        <v>252</v>
      </c>
    </row>
    <row r="148" spans="1:18" ht="25.5" x14ac:dyDescent="0.2">
      <c r="A148" s="17" t="s">
        <v>44</v>
      </c>
      <c r="B148" s="21" t="s">
        <v>263</v>
      </c>
      <c r="C148" s="21" t="s">
        <v>264</v>
      </c>
      <c r="D148" s="17" t="s">
        <v>14</v>
      </c>
      <c r="E148" s="22" t="s">
        <v>265</v>
      </c>
      <c r="F148" s="23" t="s">
        <v>74</v>
      </c>
      <c r="G148" s="24">
        <v>19.899999999999999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22</v>
      </c>
    </row>
    <row r="149" spans="1:18" x14ac:dyDescent="0.2">
      <c r="A149" s="26" t="s">
        <v>48</v>
      </c>
      <c r="E149" s="27" t="s">
        <v>266</v>
      </c>
    </row>
    <row r="150" spans="1:18" ht="38.25" x14ac:dyDescent="0.2">
      <c r="A150" s="28" t="s">
        <v>50</v>
      </c>
      <c r="E150" s="29" t="s">
        <v>267</v>
      </c>
    </row>
    <row r="151" spans="1:18" ht="165.75" x14ac:dyDescent="0.2">
      <c r="A151" t="s">
        <v>51</v>
      </c>
      <c r="E151" s="27" t="s">
        <v>252</v>
      </c>
    </row>
    <row r="152" spans="1:18" ht="12.75" customHeight="1" x14ac:dyDescent="0.2">
      <c r="A152" s="5" t="s">
        <v>42</v>
      </c>
      <c r="B152" s="5"/>
      <c r="C152" s="30" t="s">
        <v>39</v>
      </c>
      <c r="D152" s="5"/>
      <c r="E152" s="19" t="s">
        <v>268</v>
      </c>
      <c r="F152" s="5"/>
      <c r="G152" s="5"/>
      <c r="H152" s="5"/>
      <c r="I152" s="31">
        <f>0+Q152</f>
        <v>0</v>
      </c>
      <c r="O152">
        <f>0+R152</f>
        <v>0</v>
      </c>
      <c r="Q152">
        <f>0+I153+I157+I161+I165+I169+I173</f>
        <v>0</v>
      </c>
      <c r="R152">
        <f>0+O153+O157+O161+O165+O169+O173</f>
        <v>0</v>
      </c>
    </row>
    <row r="153" spans="1:18" ht="25.5" x14ac:dyDescent="0.2">
      <c r="A153" s="17" t="s">
        <v>44</v>
      </c>
      <c r="B153" s="21" t="s">
        <v>269</v>
      </c>
      <c r="C153" s="21" t="s">
        <v>270</v>
      </c>
      <c r="D153" s="17" t="s">
        <v>14</v>
      </c>
      <c r="E153" s="22" t="s">
        <v>271</v>
      </c>
      <c r="F153" s="23" t="s">
        <v>81</v>
      </c>
      <c r="G153" s="24">
        <v>9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22</v>
      </c>
    </row>
    <row r="154" spans="1:18" x14ac:dyDescent="0.2">
      <c r="A154" s="26" t="s">
        <v>48</v>
      </c>
      <c r="E154" s="27" t="s">
        <v>14</v>
      </c>
    </row>
    <row r="155" spans="1:18" ht="51" x14ac:dyDescent="0.2">
      <c r="A155" s="28" t="s">
        <v>50</v>
      </c>
      <c r="E155" s="29" t="s">
        <v>272</v>
      </c>
    </row>
    <row r="156" spans="1:18" ht="25.5" x14ac:dyDescent="0.2">
      <c r="A156" t="s">
        <v>51</v>
      </c>
      <c r="E156" s="27" t="s">
        <v>273</v>
      </c>
    </row>
    <row r="157" spans="1:18" ht="25.5" x14ac:dyDescent="0.2">
      <c r="A157" s="17" t="s">
        <v>44</v>
      </c>
      <c r="B157" s="21" t="s">
        <v>274</v>
      </c>
      <c r="C157" s="21" t="s">
        <v>275</v>
      </c>
      <c r="D157" s="17" t="s">
        <v>14</v>
      </c>
      <c r="E157" s="22" t="s">
        <v>276</v>
      </c>
      <c r="F157" s="23" t="s">
        <v>74</v>
      </c>
      <c r="G157" s="24">
        <v>0.313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22</v>
      </c>
    </row>
    <row r="158" spans="1:18" x14ac:dyDescent="0.2">
      <c r="A158" s="26" t="s">
        <v>48</v>
      </c>
      <c r="E158" s="27" t="s">
        <v>277</v>
      </c>
    </row>
    <row r="159" spans="1:18" x14ac:dyDescent="0.2">
      <c r="A159" s="28" t="s">
        <v>50</v>
      </c>
      <c r="E159" s="29" t="s">
        <v>278</v>
      </c>
    </row>
    <row r="160" spans="1:18" ht="38.25" x14ac:dyDescent="0.2">
      <c r="A160" t="s">
        <v>51</v>
      </c>
      <c r="E160" s="27" t="s">
        <v>279</v>
      </c>
    </row>
    <row r="161" spans="1:16" x14ac:dyDescent="0.2">
      <c r="A161" s="17" t="s">
        <v>44</v>
      </c>
      <c r="B161" s="21" t="s">
        <v>280</v>
      </c>
      <c r="C161" s="21" t="s">
        <v>281</v>
      </c>
      <c r="D161" s="17" t="s">
        <v>14</v>
      </c>
      <c r="E161" s="22" t="s">
        <v>282</v>
      </c>
      <c r="F161" s="23" t="s">
        <v>204</v>
      </c>
      <c r="G161" s="24">
        <v>184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22</v>
      </c>
    </row>
    <row r="162" spans="1:16" ht="25.5" x14ac:dyDescent="0.2">
      <c r="A162" s="26" t="s">
        <v>48</v>
      </c>
      <c r="E162" s="27" t="s">
        <v>283</v>
      </c>
    </row>
    <row r="163" spans="1:16" x14ac:dyDescent="0.2">
      <c r="A163" s="28" t="s">
        <v>50</v>
      </c>
      <c r="E163" s="29" t="s">
        <v>284</v>
      </c>
    </row>
    <row r="164" spans="1:16" ht="51" x14ac:dyDescent="0.2">
      <c r="A164" t="s">
        <v>51</v>
      </c>
      <c r="E164" s="27" t="s">
        <v>285</v>
      </c>
    </row>
    <row r="165" spans="1:16" x14ac:dyDescent="0.2">
      <c r="A165" s="17" t="s">
        <v>44</v>
      </c>
      <c r="B165" s="21" t="s">
        <v>286</v>
      </c>
      <c r="C165" s="21" t="s">
        <v>287</v>
      </c>
      <c r="D165" s="17" t="s">
        <v>14</v>
      </c>
      <c r="E165" s="22" t="s">
        <v>288</v>
      </c>
      <c r="F165" s="23" t="s">
        <v>204</v>
      </c>
      <c r="G165" s="24">
        <v>196</v>
      </c>
      <c r="H165" s="25">
        <v>0</v>
      </c>
      <c r="I165" s="25">
        <f>ROUND(ROUND(H165,2)*ROUND(G165,3),2)</f>
        <v>0</v>
      </c>
      <c r="O165">
        <f>(I165*21)/100</f>
        <v>0</v>
      </c>
      <c r="P165" t="s">
        <v>22</v>
      </c>
    </row>
    <row r="166" spans="1:16" ht="25.5" x14ac:dyDescent="0.2">
      <c r="A166" s="26" t="s">
        <v>48</v>
      </c>
      <c r="E166" s="27" t="s">
        <v>289</v>
      </c>
    </row>
    <row r="167" spans="1:16" ht="25.5" x14ac:dyDescent="0.2">
      <c r="A167" s="28" t="s">
        <v>50</v>
      </c>
      <c r="E167" s="29" t="s">
        <v>290</v>
      </c>
    </row>
    <row r="168" spans="1:16" ht="51" x14ac:dyDescent="0.2">
      <c r="A168" t="s">
        <v>51</v>
      </c>
      <c r="E168" s="27" t="s">
        <v>285</v>
      </c>
    </row>
    <row r="169" spans="1:16" x14ac:dyDescent="0.2">
      <c r="A169" s="17" t="s">
        <v>44</v>
      </c>
      <c r="B169" s="21" t="s">
        <v>291</v>
      </c>
      <c r="C169" s="21" t="s">
        <v>292</v>
      </c>
      <c r="D169" s="17" t="s">
        <v>14</v>
      </c>
      <c r="E169" s="22" t="s">
        <v>293</v>
      </c>
      <c r="F169" s="23" t="s">
        <v>204</v>
      </c>
      <c r="G169" s="24">
        <v>570</v>
      </c>
      <c r="H169" s="25">
        <v>0</v>
      </c>
      <c r="I169" s="25">
        <f>ROUND(ROUND(H169,2)*ROUND(G169,3),2)</f>
        <v>0</v>
      </c>
      <c r="O169">
        <f>(I169*21)/100</f>
        <v>0</v>
      </c>
      <c r="P169" t="s">
        <v>22</v>
      </c>
    </row>
    <row r="170" spans="1:16" ht="25.5" x14ac:dyDescent="0.2">
      <c r="A170" s="26" t="s">
        <v>48</v>
      </c>
      <c r="E170" s="27" t="s">
        <v>294</v>
      </c>
    </row>
    <row r="171" spans="1:16" x14ac:dyDescent="0.2">
      <c r="A171" s="28" t="s">
        <v>50</v>
      </c>
      <c r="E171" s="29" t="s">
        <v>295</v>
      </c>
    </row>
    <row r="172" spans="1:16" ht="51" x14ac:dyDescent="0.2">
      <c r="A172" t="s">
        <v>51</v>
      </c>
      <c r="E172" s="27" t="s">
        <v>285</v>
      </c>
    </row>
    <row r="173" spans="1:16" x14ac:dyDescent="0.2">
      <c r="A173" s="17" t="s">
        <v>44</v>
      </c>
      <c r="B173" s="21" t="s">
        <v>296</v>
      </c>
      <c r="C173" s="21" t="s">
        <v>297</v>
      </c>
      <c r="D173" s="17" t="s">
        <v>14</v>
      </c>
      <c r="E173" s="22" t="s">
        <v>298</v>
      </c>
      <c r="F173" s="23" t="s">
        <v>204</v>
      </c>
      <c r="G173" s="24">
        <v>9</v>
      </c>
      <c r="H173" s="25">
        <v>0</v>
      </c>
      <c r="I173" s="25">
        <f>ROUND(ROUND(H173,2)*ROUND(G173,3),2)</f>
        <v>0</v>
      </c>
      <c r="O173">
        <f>(I173*21)/100</f>
        <v>0</v>
      </c>
      <c r="P173" t="s">
        <v>22</v>
      </c>
    </row>
    <row r="174" spans="1:16" x14ac:dyDescent="0.2">
      <c r="A174" s="26" t="s">
        <v>48</v>
      </c>
      <c r="E174" s="27" t="s">
        <v>14</v>
      </c>
    </row>
    <row r="175" spans="1:16" x14ac:dyDescent="0.2">
      <c r="A175" s="28" t="s">
        <v>50</v>
      </c>
      <c r="E175" s="29" t="s">
        <v>299</v>
      </c>
    </row>
    <row r="176" spans="1:16" ht="51" x14ac:dyDescent="0.2">
      <c r="A176" t="s">
        <v>51</v>
      </c>
      <c r="E176" s="27" t="s">
        <v>300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7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12</v>
      </c>
      <c r="F2" s="1"/>
      <c r="G2" s="1"/>
      <c r="H2" s="5"/>
      <c r="I2" s="5"/>
      <c r="O2">
        <f>0+O8+O13+O38+O47</f>
        <v>0</v>
      </c>
      <c r="P2" t="s">
        <v>21</v>
      </c>
    </row>
    <row r="3" spans="1:18" ht="15" customHeight="1" x14ac:dyDescent="0.2">
      <c r="A3" t="s">
        <v>11</v>
      </c>
      <c r="B3" s="9" t="s">
        <v>13</v>
      </c>
      <c r="C3" s="36" t="s">
        <v>14</v>
      </c>
      <c r="D3" s="33"/>
      <c r="E3" s="10" t="s">
        <v>15</v>
      </c>
      <c r="F3" s="1"/>
      <c r="G3" s="8"/>
      <c r="H3" s="7" t="s">
        <v>301</v>
      </c>
      <c r="I3" s="32">
        <f>0+I8+I13+I38+I47</f>
        <v>0</v>
      </c>
      <c r="O3" t="s">
        <v>18</v>
      </c>
      <c r="P3" t="s">
        <v>22</v>
      </c>
    </row>
    <row r="4" spans="1:18" ht="15" customHeight="1" x14ac:dyDescent="0.2">
      <c r="A4" t="s">
        <v>16</v>
      </c>
      <c r="B4" s="12" t="s">
        <v>17</v>
      </c>
      <c r="C4" s="37" t="s">
        <v>301</v>
      </c>
      <c r="D4" s="38"/>
      <c r="E4" s="13" t="s">
        <v>302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">
      <c r="A5" s="39" t="s">
        <v>25</v>
      </c>
      <c r="B5" s="39" t="s">
        <v>27</v>
      </c>
      <c r="C5" s="39" t="s">
        <v>29</v>
      </c>
      <c r="D5" s="39" t="s">
        <v>30</v>
      </c>
      <c r="E5" s="39" t="s">
        <v>31</v>
      </c>
      <c r="F5" s="39" t="s">
        <v>33</v>
      </c>
      <c r="G5" s="39" t="s">
        <v>35</v>
      </c>
      <c r="H5" s="39" t="s">
        <v>37</v>
      </c>
      <c r="I5" s="39"/>
      <c r="O5" t="s">
        <v>20</v>
      </c>
      <c r="P5" t="s">
        <v>22</v>
      </c>
    </row>
    <row r="6" spans="1:18" ht="12.75" customHeight="1" x14ac:dyDescent="0.2">
      <c r="A6" s="39"/>
      <c r="B6" s="39"/>
      <c r="C6" s="39"/>
      <c r="D6" s="39"/>
      <c r="E6" s="39"/>
      <c r="F6" s="39"/>
      <c r="G6" s="39"/>
      <c r="H6" s="11" t="s">
        <v>38</v>
      </c>
      <c r="I6" s="11" t="s">
        <v>40</v>
      </c>
    </row>
    <row r="7" spans="1:18" ht="12.75" customHeight="1" x14ac:dyDescent="0.2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44</v>
      </c>
      <c r="B9" s="21" t="s">
        <v>28</v>
      </c>
      <c r="C9" s="21" t="s">
        <v>303</v>
      </c>
      <c r="D9" s="17" t="s">
        <v>14</v>
      </c>
      <c r="E9" s="22" t="s">
        <v>304</v>
      </c>
      <c r="F9" s="23" t="s">
        <v>94</v>
      </c>
      <c r="G9" s="24">
        <v>580.33799999999997</v>
      </c>
      <c r="H9" s="25">
        <v>0</v>
      </c>
      <c r="I9" s="25">
        <f>ROUND(ROUND(H9,2)*ROUND(G9,3),2)</f>
        <v>0</v>
      </c>
      <c r="O9">
        <f>(I9*21)/100</f>
        <v>0</v>
      </c>
      <c r="P9" t="s">
        <v>22</v>
      </c>
    </row>
    <row r="10" spans="1:18" x14ac:dyDescent="0.2">
      <c r="A10" s="26" t="s">
        <v>48</v>
      </c>
      <c r="E10" s="27" t="s">
        <v>95</v>
      </c>
    </row>
    <row r="11" spans="1:18" x14ac:dyDescent="0.2">
      <c r="A11" s="28" t="s">
        <v>50</v>
      </c>
      <c r="E11" s="29" t="s">
        <v>305</v>
      </c>
    </row>
    <row r="12" spans="1:18" ht="25.5" x14ac:dyDescent="0.2">
      <c r="A12" t="s">
        <v>51</v>
      </c>
      <c r="E12" s="27" t="s">
        <v>306</v>
      </c>
    </row>
    <row r="13" spans="1:18" ht="12.75" customHeight="1" x14ac:dyDescent="0.2">
      <c r="A13" s="5" t="s">
        <v>42</v>
      </c>
      <c r="B13" s="5"/>
      <c r="C13" s="30" t="s">
        <v>28</v>
      </c>
      <c r="D13" s="5"/>
      <c r="E13" s="19" t="s">
        <v>70</v>
      </c>
      <c r="F13" s="5"/>
      <c r="G13" s="5"/>
      <c r="H13" s="5"/>
      <c r="I13" s="31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x14ac:dyDescent="0.2">
      <c r="A14" s="17" t="s">
        <v>44</v>
      </c>
      <c r="B14" s="21" t="s">
        <v>22</v>
      </c>
      <c r="C14" s="21" t="s">
        <v>168</v>
      </c>
      <c r="D14" s="17" t="s">
        <v>14</v>
      </c>
      <c r="E14" s="22" t="s">
        <v>169</v>
      </c>
      <c r="F14" s="23" t="s">
        <v>88</v>
      </c>
      <c r="G14" s="24">
        <v>69.855999999999995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22</v>
      </c>
    </row>
    <row r="15" spans="1:18" ht="25.5" x14ac:dyDescent="0.2">
      <c r="A15" s="26" t="s">
        <v>48</v>
      </c>
      <c r="E15" s="27" t="s">
        <v>307</v>
      </c>
    </row>
    <row r="16" spans="1:18" ht="25.5" x14ac:dyDescent="0.2">
      <c r="A16" s="28" t="s">
        <v>50</v>
      </c>
      <c r="E16" s="29" t="s">
        <v>308</v>
      </c>
    </row>
    <row r="17" spans="1:16" ht="318.75" x14ac:dyDescent="0.2">
      <c r="A17" t="s">
        <v>51</v>
      </c>
      <c r="E17" s="27" t="s">
        <v>309</v>
      </c>
    </row>
    <row r="18" spans="1:16" x14ac:dyDescent="0.2">
      <c r="A18" s="17" t="s">
        <v>44</v>
      </c>
      <c r="B18" s="21" t="s">
        <v>21</v>
      </c>
      <c r="C18" s="21" t="s">
        <v>310</v>
      </c>
      <c r="D18" s="17" t="s">
        <v>14</v>
      </c>
      <c r="E18" s="22" t="s">
        <v>311</v>
      </c>
      <c r="F18" s="23" t="s">
        <v>88</v>
      </c>
      <c r="G18" s="24">
        <v>252.554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22</v>
      </c>
    </row>
    <row r="19" spans="1:16" ht="25.5" x14ac:dyDescent="0.2">
      <c r="A19" s="26" t="s">
        <v>48</v>
      </c>
      <c r="E19" s="27" t="s">
        <v>312</v>
      </c>
    </row>
    <row r="20" spans="1:16" ht="25.5" x14ac:dyDescent="0.2">
      <c r="A20" s="28" t="s">
        <v>50</v>
      </c>
      <c r="E20" s="29" t="s">
        <v>313</v>
      </c>
    </row>
    <row r="21" spans="1:16" ht="318.75" x14ac:dyDescent="0.2">
      <c r="A21" t="s">
        <v>51</v>
      </c>
      <c r="E21" s="27" t="s">
        <v>309</v>
      </c>
    </row>
    <row r="22" spans="1:16" x14ac:dyDescent="0.2">
      <c r="A22" s="17" t="s">
        <v>44</v>
      </c>
      <c r="B22" s="21" t="s">
        <v>32</v>
      </c>
      <c r="C22" s="21" t="s">
        <v>174</v>
      </c>
      <c r="D22" s="17" t="s">
        <v>14</v>
      </c>
      <c r="E22" s="22" t="s">
        <v>175</v>
      </c>
      <c r="F22" s="23" t="s">
        <v>88</v>
      </c>
      <c r="G22" s="24">
        <v>322.41000000000003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22</v>
      </c>
    </row>
    <row r="23" spans="1:16" x14ac:dyDescent="0.2">
      <c r="A23" s="26" t="s">
        <v>48</v>
      </c>
      <c r="E23" s="27" t="s">
        <v>314</v>
      </c>
    </row>
    <row r="24" spans="1:16" ht="38.25" x14ac:dyDescent="0.2">
      <c r="A24" s="28" t="s">
        <v>50</v>
      </c>
      <c r="E24" s="29" t="s">
        <v>315</v>
      </c>
    </row>
    <row r="25" spans="1:16" ht="191.25" x14ac:dyDescent="0.2">
      <c r="A25" t="s">
        <v>51</v>
      </c>
      <c r="E25" s="27" t="s">
        <v>316</v>
      </c>
    </row>
    <row r="26" spans="1:16" x14ac:dyDescent="0.2">
      <c r="A26" s="17" t="s">
        <v>44</v>
      </c>
      <c r="B26" s="21" t="s">
        <v>34</v>
      </c>
      <c r="C26" s="21" t="s">
        <v>317</v>
      </c>
      <c r="D26" s="17" t="s">
        <v>133</v>
      </c>
      <c r="E26" s="22" t="s">
        <v>318</v>
      </c>
      <c r="F26" s="23" t="s">
        <v>88</v>
      </c>
      <c r="G26" s="24">
        <v>52.509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22</v>
      </c>
    </row>
    <row r="27" spans="1:16" ht="38.25" x14ac:dyDescent="0.2">
      <c r="A27" s="26" t="s">
        <v>48</v>
      </c>
      <c r="E27" s="27" t="s">
        <v>319</v>
      </c>
    </row>
    <row r="28" spans="1:16" x14ac:dyDescent="0.2">
      <c r="A28" s="28" t="s">
        <v>50</v>
      </c>
      <c r="E28" s="29" t="s">
        <v>320</v>
      </c>
    </row>
    <row r="29" spans="1:16" ht="229.5" x14ac:dyDescent="0.2">
      <c r="A29" t="s">
        <v>51</v>
      </c>
      <c r="E29" s="27" t="s">
        <v>321</v>
      </c>
    </row>
    <row r="30" spans="1:16" x14ac:dyDescent="0.2">
      <c r="A30" s="17" t="s">
        <v>44</v>
      </c>
      <c r="B30" s="21" t="s">
        <v>36</v>
      </c>
      <c r="C30" s="21" t="s">
        <v>317</v>
      </c>
      <c r="D30" s="17" t="s">
        <v>138</v>
      </c>
      <c r="E30" s="22" t="s">
        <v>318</v>
      </c>
      <c r="F30" s="23" t="s">
        <v>88</v>
      </c>
      <c r="G30" s="24">
        <v>156.34299999999999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22</v>
      </c>
    </row>
    <row r="31" spans="1:16" x14ac:dyDescent="0.2">
      <c r="A31" s="26" t="s">
        <v>48</v>
      </c>
      <c r="E31" s="27" t="s">
        <v>322</v>
      </c>
    </row>
    <row r="32" spans="1:16" ht="25.5" x14ac:dyDescent="0.2">
      <c r="A32" s="28" t="s">
        <v>50</v>
      </c>
      <c r="E32" s="29" t="s">
        <v>323</v>
      </c>
    </row>
    <row r="33" spans="1:18" ht="229.5" x14ac:dyDescent="0.2">
      <c r="A33" t="s">
        <v>51</v>
      </c>
      <c r="E33" s="27" t="s">
        <v>321</v>
      </c>
    </row>
    <row r="34" spans="1:18" x14ac:dyDescent="0.2">
      <c r="A34" s="17" t="s">
        <v>44</v>
      </c>
      <c r="B34" s="21" t="s">
        <v>71</v>
      </c>
      <c r="C34" s="21" t="s">
        <v>324</v>
      </c>
      <c r="D34" s="17" t="s">
        <v>14</v>
      </c>
      <c r="E34" s="22" t="s">
        <v>325</v>
      </c>
      <c r="F34" s="23" t="s">
        <v>88</v>
      </c>
      <c r="G34" s="24">
        <v>96.210999999999999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22</v>
      </c>
    </row>
    <row r="35" spans="1:18" ht="25.5" x14ac:dyDescent="0.2">
      <c r="A35" s="26" t="s">
        <v>48</v>
      </c>
      <c r="E35" s="27" t="s">
        <v>326</v>
      </c>
    </row>
    <row r="36" spans="1:18" x14ac:dyDescent="0.2">
      <c r="A36" s="28" t="s">
        <v>50</v>
      </c>
      <c r="E36" s="29" t="s">
        <v>327</v>
      </c>
    </row>
    <row r="37" spans="1:18" ht="280.5" x14ac:dyDescent="0.2">
      <c r="A37" t="s">
        <v>51</v>
      </c>
      <c r="E37" s="27" t="s">
        <v>328</v>
      </c>
    </row>
    <row r="38" spans="1:18" ht="12.75" customHeight="1" x14ac:dyDescent="0.2">
      <c r="A38" s="5" t="s">
        <v>42</v>
      </c>
      <c r="B38" s="5"/>
      <c r="C38" s="30" t="s">
        <v>22</v>
      </c>
      <c r="D38" s="5"/>
      <c r="E38" s="19" t="s">
        <v>200</v>
      </c>
      <c r="F38" s="5"/>
      <c r="G38" s="5"/>
      <c r="H38" s="5"/>
      <c r="I38" s="31">
        <f>0+Q38</f>
        <v>0</v>
      </c>
      <c r="O38">
        <f>0+R38</f>
        <v>0</v>
      </c>
      <c r="Q38">
        <f>0+I39+I43</f>
        <v>0</v>
      </c>
      <c r="R38">
        <f>0+O39+O43</f>
        <v>0</v>
      </c>
    </row>
    <row r="39" spans="1:18" x14ac:dyDescent="0.2">
      <c r="A39" s="17" t="s">
        <v>44</v>
      </c>
      <c r="B39" s="21" t="s">
        <v>78</v>
      </c>
      <c r="C39" s="21" t="s">
        <v>329</v>
      </c>
      <c r="D39" s="17" t="s">
        <v>14</v>
      </c>
      <c r="E39" s="22" t="s">
        <v>330</v>
      </c>
      <c r="F39" s="23" t="s">
        <v>74</v>
      </c>
      <c r="G39" s="24">
        <v>680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22</v>
      </c>
    </row>
    <row r="40" spans="1:18" ht="38.25" x14ac:dyDescent="0.2">
      <c r="A40" s="26" t="s">
        <v>48</v>
      </c>
      <c r="E40" s="27" t="s">
        <v>331</v>
      </c>
    </row>
    <row r="41" spans="1:18" x14ac:dyDescent="0.2">
      <c r="A41" s="28" t="s">
        <v>50</v>
      </c>
      <c r="E41" s="29" t="s">
        <v>332</v>
      </c>
    </row>
    <row r="42" spans="1:18" ht="38.25" x14ac:dyDescent="0.2">
      <c r="A42" t="s">
        <v>51</v>
      </c>
      <c r="E42" s="27" t="s">
        <v>333</v>
      </c>
    </row>
    <row r="43" spans="1:18" x14ac:dyDescent="0.2">
      <c r="A43" s="17" t="s">
        <v>44</v>
      </c>
      <c r="B43" s="21" t="s">
        <v>39</v>
      </c>
      <c r="C43" s="21" t="s">
        <v>334</v>
      </c>
      <c r="D43" s="17" t="s">
        <v>14</v>
      </c>
      <c r="E43" s="22" t="s">
        <v>335</v>
      </c>
      <c r="F43" s="23" t="s">
        <v>204</v>
      </c>
      <c r="G43" s="24">
        <v>192</v>
      </c>
      <c r="H43" s="25">
        <v>0</v>
      </c>
      <c r="I43" s="25">
        <f>ROUND(ROUND(H43,2)*ROUND(G43,3),2)</f>
        <v>0</v>
      </c>
      <c r="O43">
        <f>(I43*21)/100</f>
        <v>0</v>
      </c>
      <c r="P43" t="s">
        <v>22</v>
      </c>
    </row>
    <row r="44" spans="1:18" ht="38.25" x14ac:dyDescent="0.2">
      <c r="A44" s="26" t="s">
        <v>48</v>
      </c>
      <c r="E44" s="27" t="s">
        <v>336</v>
      </c>
    </row>
    <row r="45" spans="1:18" x14ac:dyDescent="0.2">
      <c r="A45" s="28" t="s">
        <v>50</v>
      </c>
      <c r="E45" s="29" t="s">
        <v>337</v>
      </c>
    </row>
    <row r="46" spans="1:18" ht="165.75" x14ac:dyDescent="0.2">
      <c r="A46" t="s">
        <v>51</v>
      </c>
      <c r="E46" s="27" t="s">
        <v>338</v>
      </c>
    </row>
    <row r="47" spans="1:18" ht="12.75" customHeight="1" x14ac:dyDescent="0.2">
      <c r="A47" s="5" t="s">
        <v>42</v>
      </c>
      <c r="B47" s="5"/>
      <c r="C47" s="30" t="s">
        <v>78</v>
      </c>
      <c r="D47" s="5"/>
      <c r="E47" s="19" t="s">
        <v>339</v>
      </c>
      <c r="F47" s="5"/>
      <c r="G47" s="5"/>
      <c r="H47" s="5"/>
      <c r="I47" s="31">
        <f>0+Q47</f>
        <v>0</v>
      </c>
      <c r="O47">
        <f>0+R47</f>
        <v>0</v>
      </c>
      <c r="Q47">
        <f>0+I48+I52+I56+I60+I64</f>
        <v>0</v>
      </c>
      <c r="R47">
        <f>0+O48+O52+O56+O60+O64</f>
        <v>0</v>
      </c>
    </row>
    <row r="48" spans="1:18" x14ac:dyDescent="0.2">
      <c r="A48" s="17" t="s">
        <v>44</v>
      </c>
      <c r="B48" s="21" t="s">
        <v>41</v>
      </c>
      <c r="C48" s="21" t="s">
        <v>340</v>
      </c>
      <c r="D48" s="17" t="s">
        <v>341</v>
      </c>
      <c r="E48" s="22" t="s">
        <v>342</v>
      </c>
      <c r="F48" s="23" t="s">
        <v>47</v>
      </c>
      <c r="G48" s="24">
        <v>1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22</v>
      </c>
    </row>
    <row r="49" spans="1:16" ht="25.5" x14ac:dyDescent="0.2">
      <c r="A49" s="26" t="s">
        <v>48</v>
      </c>
      <c r="E49" s="27" t="s">
        <v>343</v>
      </c>
    </row>
    <row r="50" spans="1:16" x14ac:dyDescent="0.2">
      <c r="A50" s="28" t="s">
        <v>50</v>
      </c>
      <c r="E50" s="29" t="s">
        <v>14</v>
      </c>
    </row>
    <row r="51" spans="1:16" x14ac:dyDescent="0.2">
      <c r="A51" t="s">
        <v>51</v>
      </c>
      <c r="E51" s="27" t="s">
        <v>14</v>
      </c>
    </row>
    <row r="52" spans="1:16" x14ac:dyDescent="0.2">
      <c r="A52" s="17" t="s">
        <v>44</v>
      </c>
      <c r="B52" s="21" t="s">
        <v>131</v>
      </c>
      <c r="C52" s="21" t="s">
        <v>344</v>
      </c>
      <c r="D52" s="17" t="s">
        <v>341</v>
      </c>
      <c r="E52" s="22" t="s">
        <v>345</v>
      </c>
      <c r="F52" s="23" t="s">
        <v>81</v>
      </c>
      <c r="G52" s="24">
        <v>3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22</v>
      </c>
    </row>
    <row r="53" spans="1:16" ht="63.75" x14ac:dyDescent="0.2">
      <c r="A53" s="26" t="s">
        <v>48</v>
      </c>
      <c r="E53" s="27" t="s">
        <v>346</v>
      </c>
    </row>
    <row r="54" spans="1:16" x14ac:dyDescent="0.2">
      <c r="A54" s="28" t="s">
        <v>50</v>
      </c>
      <c r="E54" s="29" t="s">
        <v>347</v>
      </c>
    </row>
    <row r="55" spans="1:16" ht="89.25" x14ac:dyDescent="0.2">
      <c r="A55" t="s">
        <v>51</v>
      </c>
      <c r="E55" s="27" t="s">
        <v>348</v>
      </c>
    </row>
    <row r="56" spans="1:16" x14ac:dyDescent="0.2">
      <c r="A56" s="17" t="s">
        <v>44</v>
      </c>
      <c r="B56" s="21" t="s">
        <v>137</v>
      </c>
      <c r="C56" s="21" t="s">
        <v>349</v>
      </c>
      <c r="D56" s="17" t="s">
        <v>341</v>
      </c>
      <c r="E56" s="22" t="s">
        <v>350</v>
      </c>
      <c r="F56" s="23" t="s">
        <v>81</v>
      </c>
      <c r="G56" s="24">
        <v>3</v>
      </c>
      <c r="H56" s="25">
        <v>0</v>
      </c>
      <c r="I56" s="25">
        <f>ROUND(ROUND(H56,2)*ROUND(G56,3),2)</f>
        <v>0</v>
      </c>
      <c r="O56">
        <f>(I56*21)/100</f>
        <v>0</v>
      </c>
      <c r="P56" t="s">
        <v>22</v>
      </c>
    </row>
    <row r="57" spans="1:16" ht="25.5" x14ac:dyDescent="0.2">
      <c r="A57" s="26" t="s">
        <v>48</v>
      </c>
      <c r="E57" s="27" t="s">
        <v>351</v>
      </c>
    </row>
    <row r="58" spans="1:16" x14ac:dyDescent="0.2">
      <c r="A58" s="28" t="s">
        <v>50</v>
      </c>
      <c r="E58" s="29" t="s">
        <v>14</v>
      </c>
    </row>
    <row r="59" spans="1:16" ht="89.25" x14ac:dyDescent="0.2">
      <c r="A59" t="s">
        <v>51</v>
      </c>
      <c r="E59" s="27" t="s">
        <v>352</v>
      </c>
    </row>
    <row r="60" spans="1:16" x14ac:dyDescent="0.2">
      <c r="A60" s="17" t="s">
        <v>44</v>
      </c>
      <c r="B60" s="21" t="s">
        <v>141</v>
      </c>
      <c r="C60" s="21" t="s">
        <v>353</v>
      </c>
      <c r="D60" s="17" t="s">
        <v>341</v>
      </c>
      <c r="E60" s="22" t="s">
        <v>350</v>
      </c>
      <c r="F60" s="23" t="s">
        <v>81</v>
      </c>
      <c r="G60" s="24">
        <v>1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22</v>
      </c>
    </row>
    <row r="61" spans="1:16" ht="51" x14ac:dyDescent="0.2">
      <c r="A61" s="26" t="s">
        <v>48</v>
      </c>
      <c r="E61" s="27" t="s">
        <v>354</v>
      </c>
    </row>
    <row r="62" spans="1:16" x14ac:dyDescent="0.2">
      <c r="A62" s="28" t="s">
        <v>50</v>
      </c>
      <c r="E62" s="29" t="s">
        <v>14</v>
      </c>
    </row>
    <row r="63" spans="1:16" ht="89.25" x14ac:dyDescent="0.2">
      <c r="A63" t="s">
        <v>51</v>
      </c>
      <c r="E63" s="27" t="s">
        <v>352</v>
      </c>
    </row>
    <row r="64" spans="1:16" x14ac:dyDescent="0.2">
      <c r="A64" s="17" t="s">
        <v>44</v>
      </c>
      <c r="B64" s="21" t="s">
        <v>145</v>
      </c>
      <c r="C64" s="21" t="s">
        <v>355</v>
      </c>
      <c r="D64" s="17" t="s">
        <v>14</v>
      </c>
      <c r="E64" s="22" t="s">
        <v>356</v>
      </c>
      <c r="F64" s="23" t="s">
        <v>81</v>
      </c>
      <c r="G64" s="24">
        <v>9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22</v>
      </c>
    </row>
    <row r="65" spans="1:5" ht="25.5" x14ac:dyDescent="0.2">
      <c r="A65" s="26" t="s">
        <v>48</v>
      </c>
      <c r="E65" s="27" t="s">
        <v>357</v>
      </c>
    </row>
    <row r="66" spans="1:5" x14ac:dyDescent="0.2">
      <c r="A66" s="28" t="s">
        <v>50</v>
      </c>
      <c r="E66" s="29" t="s">
        <v>14</v>
      </c>
    </row>
    <row r="67" spans="1:5" ht="242.25" x14ac:dyDescent="0.2">
      <c r="A67" t="s">
        <v>51</v>
      </c>
      <c r="E67" s="27" t="s">
        <v>358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SO 000</vt:lpstr>
      <vt:lpstr>SO 101</vt:lpstr>
      <vt:lpstr>SO 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Pocitac</dc:creator>
  <cp:lastModifiedBy>Pocitac</cp:lastModifiedBy>
  <dcterms:created xsi:type="dcterms:W3CDTF">2020-01-09T11:19:19Z</dcterms:created>
  <dcterms:modified xsi:type="dcterms:W3CDTF">2020-01-09T11:19:19Z</dcterms:modified>
</cp:coreProperties>
</file>